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8B" lockStructure="1"/>
  <bookViews>
    <workbookView xWindow="14385" yWindow="-15" windowWidth="14430" windowHeight="12630"/>
  </bookViews>
  <sheets>
    <sheet name="Sheet1" sheetId="1" r:id="rId1"/>
  </sheets>
  <definedNames>
    <definedName name="_xlnm._FilterDatabase" localSheetId="0" hidden="1">Sheet1!$B$34:$K$70</definedName>
  </definedNames>
  <calcPr calcId="145621"/>
</workbook>
</file>

<file path=xl/calcChain.xml><?xml version="1.0" encoding="utf-8"?>
<calcChain xmlns="http://schemas.openxmlformats.org/spreadsheetml/2006/main">
  <c r="I14" i="1" l="1"/>
  <c r="I34" i="1"/>
  <c r="H70" i="1" l="1"/>
  <c r="C5" i="1" s="1"/>
  <c r="H32" i="1"/>
  <c r="G70" i="1"/>
  <c r="J69" i="1"/>
  <c r="K69" i="1" s="1"/>
  <c r="J68" i="1"/>
  <c r="K68" i="1" s="1"/>
  <c r="J67" i="1"/>
  <c r="K67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17" i="1"/>
  <c r="K17" i="1" s="1"/>
  <c r="J18" i="1"/>
  <c r="K18" i="1" s="1"/>
  <c r="J19" i="1"/>
  <c r="K19" i="1" s="1"/>
  <c r="J20" i="1"/>
  <c r="K20" i="1" s="1"/>
  <c r="J21" i="1"/>
  <c r="K21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16" i="1"/>
  <c r="K16" i="1" s="1"/>
  <c r="G5" i="1" l="1"/>
  <c r="K70" i="1"/>
  <c r="D5" i="1" s="1"/>
  <c r="F4" i="1" s="1"/>
  <c r="K32" i="1"/>
  <c r="H5" i="1" s="1"/>
  <c r="J4" i="1" l="1"/>
  <c r="I5" i="1"/>
  <c r="E5" i="1"/>
</calcChain>
</file>

<file path=xl/sharedStrings.xml><?xml version="1.0" encoding="utf-8"?>
<sst xmlns="http://schemas.openxmlformats.org/spreadsheetml/2006/main" count="123" uniqueCount="114">
  <si>
    <t>필수</t>
  </si>
  <si>
    <t>선택</t>
  </si>
  <si>
    <t>환산점수</t>
    <phoneticPr fontId="1" type="noConversion"/>
  </si>
  <si>
    <t>등급표</t>
    <phoneticPr fontId="3" type="noConversion"/>
  </si>
  <si>
    <t>A+</t>
    <phoneticPr fontId="3" type="noConversion"/>
  </si>
  <si>
    <t>A0</t>
    <phoneticPr fontId="3" type="noConversion"/>
  </si>
  <si>
    <t>B+</t>
    <phoneticPr fontId="3" type="noConversion"/>
  </si>
  <si>
    <t>B0</t>
    <phoneticPr fontId="3" type="noConversion"/>
  </si>
  <si>
    <t>C+</t>
    <phoneticPr fontId="3" type="noConversion"/>
  </si>
  <si>
    <t>C0</t>
    <phoneticPr fontId="3" type="noConversion"/>
  </si>
  <si>
    <t>D+</t>
    <phoneticPr fontId="3" type="noConversion"/>
  </si>
  <si>
    <t>D0</t>
    <phoneticPr fontId="3" type="noConversion"/>
  </si>
  <si>
    <t>F</t>
    <phoneticPr fontId="3" type="noConversion"/>
  </si>
  <si>
    <t>교직성적 계</t>
    <phoneticPr fontId="1" type="noConversion"/>
  </si>
  <si>
    <t>구분</t>
    <phoneticPr fontId="3" type="noConversion"/>
  </si>
  <si>
    <t>성적</t>
    <phoneticPr fontId="3" type="noConversion"/>
  </si>
  <si>
    <t>총 평점</t>
    <phoneticPr fontId="3" type="noConversion"/>
  </si>
  <si>
    <t>교직소양</t>
    <phoneticPr fontId="1" type="noConversion"/>
  </si>
  <si>
    <t>실습</t>
    <phoneticPr fontId="1" type="noConversion"/>
  </si>
  <si>
    <t>교육학
(교직)</t>
    <phoneticPr fontId="1" type="noConversion"/>
  </si>
  <si>
    <t>선택
(택1)</t>
    <phoneticPr fontId="1" type="noConversion"/>
  </si>
  <si>
    <t>특별활동 및 
재량활동 운영</t>
  </si>
  <si>
    <t>교과교육학</t>
    <phoneticPr fontId="1" type="noConversion"/>
  </si>
  <si>
    <t>예체능실기</t>
    <phoneticPr fontId="1" type="noConversion"/>
  </si>
  <si>
    <t>외국어실습</t>
    <phoneticPr fontId="1" type="noConversion"/>
  </si>
  <si>
    <t>교과목명/학점</t>
    <phoneticPr fontId="3" type="noConversion"/>
  </si>
  <si>
    <t>수강학점</t>
    <phoneticPr fontId="1" type="noConversion"/>
  </si>
  <si>
    <t>초등국어과교육론</t>
    <phoneticPr fontId="1" type="noConversion"/>
  </si>
  <si>
    <t>초등국어과교재연구및지도법</t>
    <phoneticPr fontId="1" type="noConversion"/>
  </si>
  <si>
    <t>초등도덕과교육론</t>
    <phoneticPr fontId="1" type="noConversion"/>
  </si>
  <si>
    <t>초등도덕과교재연구및지도법</t>
    <phoneticPr fontId="1" type="noConversion"/>
  </si>
  <si>
    <t>초등사회과교육론</t>
    <phoneticPr fontId="1" type="noConversion"/>
  </si>
  <si>
    <t>초등사회과교재연구및지도법</t>
    <phoneticPr fontId="1" type="noConversion"/>
  </si>
  <si>
    <t>초등수학과교육론</t>
    <phoneticPr fontId="1" type="noConversion"/>
  </si>
  <si>
    <t>초등수학과교재연구및지도법</t>
    <phoneticPr fontId="1" type="noConversion"/>
  </si>
  <si>
    <t>초등과학과교육론</t>
    <phoneticPr fontId="1" type="noConversion"/>
  </si>
  <si>
    <t>초등과학과교재연구및지도법</t>
    <phoneticPr fontId="1" type="noConversion"/>
  </si>
  <si>
    <t>초등실과교육론</t>
    <phoneticPr fontId="1" type="noConversion"/>
  </si>
  <si>
    <t>초등실과교재연구및지도법</t>
    <phoneticPr fontId="1" type="noConversion"/>
  </si>
  <si>
    <t>초등체육과교육론</t>
    <phoneticPr fontId="1" type="noConversion"/>
  </si>
  <si>
    <t>초등체육과교재연구및지도법</t>
    <phoneticPr fontId="1" type="noConversion"/>
  </si>
  <si>
    <t>초등음악과교육론</t>
    <phoneticPr fontId="1" type="noConversion"/>
  </si>
  <si>
    <t>초등음악과교재연구및지도법</t>
    <phoneticPr fontId="1" type="noConversion"/>
  </si>
  <si>
    <t>초등미술과교육론</t>
    <phoneticPr fontId="1" type="noConversion"/>
  </si>
  <si>
    <t>초등미술과교재연구및지도법</t>
    <phoneticPr fontId="1" type="noConversion"/>
  </si>
  <si>
    <t>초등영어과교육론</t>
    <phoneticPr fontId="1" type="noConversion"/>
  </si>
  <si>
    <t>초등영어과교재연구및지도법</t>
    <phoneticPr fontId="1" type="noConversion"/>
  </si>
  <si>
    <t>초등컴퓨터교육론</t>
    <phoneticPr fontId="1" type="noConversion"/>
  </si>
  <si>
    <t>통합교과</t>
    <phoneticPr fontId="1" type="noConversion"/>
  </si>
  <si>
    <t>체육실기Ⅰ</t>
    <phoneticPr fontId="1" type="noConversion"/>
  </si>
  <si>
    <t>체육실기Ⅱ</t>
    <phoneticPr fontId="1" type="noConversion"/>
  </si>
  <si>
    <t>음악실기Ⅰ</t>
    <phoneticPr fontId="1" type="noConversion"/>
  </si>
  <si>
    <t>음악실기Ⅱ</t>
    <phoneticPr fontId="1" type="noConversion"/>
  </si>
  <si>
    <t>미술실기Ⅰ</t>
    <phoneticPr fontId="1" type="noConversion"/>
  </si>
  <si>
    <t>미술실기Ⅱ</t>
    <phoneticPr fontId="1" type="noConversion"/>
  </si>
  <si>
    <t>체육실기Ⅲ</t>
    <phoneticPr fontId="1" type="noConversion"/>
  </si>
  <si>
    <t>음악실기Ⅲ</t>
    <phoneticPr fontId="1" type="noConversion"/>
  </si>
  <si>
    <t>미술실기Ⅲ</t>
    <phoneticPr fontId="1" type="noConversion"/>
  </si>
  <si>
    <t>영어실습Ⅰ</t>
    <phoneticPr fontId="1" type="noConversion"/>
  </si>
  <si>
    <t>영어실습Ⅱ</t>
    <phoneticPr fontId="1" type="noConversion"/>
  </si>
  <si>
    <t>특별활동운영</t>
    <phoneticPr fontId="1" type="noConversion"/>
  </si>
  <si>
    <t>교육철학및교육사</t>
    <phoneticPr fontId="1" type="noConversion"/>
  </si>
  <si>
    <t>교육과정</t>
    <phoneticPr fontId="1" type="noConversion"/>
  </si>
  <si>
    <t>교육심리</t>
    <phoneticPr fontId="1" type="noConversion"/>
  </si>
  <si>
    <t>교육사회</t>
    <phoneticPr fontId="1" type="noConversion"/>
  </si>
  <si>
    <t>교육행정및교육경영</t>
    <phoneticPr fontId="1" type="noConversion"/>
  </si>
  <si>
    <t>교육평가</t>
    <phoneticPr fontId="1" type="noConversion"/>
  </si>
  <si>
    <t>교육연구방법</t>
    <phoneticPr fontId="1" type="noConversion"/>
  </si>
  <si>
    <t>교육방법및교육공학</t>
    <phoneticPr fontId="1" type="noConversion"/>
  </si>
  <si>
    <t>교육학개론</t>
    <phoneticPr fontId="1" type="noConversion"/>
  </si>
  <si>
    <t>교직실무</t>
    <phoneticPr fontId="1" type="noConversion"/>
  </si>
  <si>
    <t>실습II</t>
    <phoneticPr fontId="1" type="noConversion"/>
  </si>
  <si>
    <t>실습III</t>
    <phoneticPr fontId="1" type="noConversion"/>
  </si>
  <si>
    <t>전공성적 계</t>
    <phoneticPr fontId="1" type="noConversion"/>
  </si>
  <si>
    <t>전공</t>
    <phoneticPr fontId="1" type="noConversion"/>
  </si>
  <si>
    <t>학점</t>
    <phoneticPr fontId="1" type="noConversion"/>
  </si>
  <si>
    <t>평균평점</t>
    <phoneticPr fontId="1" type="noConversion"/>
  </si>
  <si>
    <t>현재 점수</t>
    <phoneticPr fontId="1" type="noConversion"/>
  </si>
  <si>
    <t>학점</t>
    <phoneticPr fontId="1" type="noConversion"/>
  </si>
  <si>
    <t>평균평점</t>
    <phoneticPr fontId="1" type="noConversion"/>
  </si>
  <si>
    <t>백점만점 
환산점수</t>
    <phoneticPr fontId="1" type="noConversion"/>
  </si>
  <si>
    <t>75점</t>
    <phoneticPr fontId="1" type="noConversion"/>
  </si>
  <si>
    <t>80점</t>
    <phoneticPr fontId="1" type="noConversion"/>
  </si>
  <si>
    <t>현재기준 
자격충족여부</t>
    <phoneticPr fontId="1" type="noConversion"/>
  </si>
  <si>
    <t>현재기준 
자격충족여부</t>
    <phoneticPr fontId="1" type="noConversion"/>
  </si>
  <si>
    <t>교직</t>
    <phoneticPr fontId="1" type="noConversion"/>
  </si>
  <si>
    <t>백점만점 
환산점수</t>
    <phoneticPr fontId="1" type="noConversion"/>
  </si>
  <si>
    <t>산출제외</t>
    <phoneticPr fontId="1" type="noConversion"/>
  </si>
  <si>
    <t>교과목명/학점</t>
    <phoneticPr fontId="3" type="noConversion"/>
  </si>
  <si>
    <t>자격 기준</t>
    <phoneticPr fontId="1" type="noConversion"/>
  </si>
  <si>
    <t>수강학년</t>
    <phoneticPr fontId="3" type="noConversion"/>
  </si>
  <si>
    <t>교직점수 계산</t>
    <phoneticPr fontId="1" type="noConversion"/>
  </si>
  <si>
    <t>전공점수 계산</t>
    <phoneticPr fontId="1" type="noConversion"/>
  </si>
  <si>
    <t>사용방법</t>
  </si>
  <si>
    <t>교직/전공 
학점 계산</t>
    <phoneticPr fontId="1" type="noConversion"/>
  </si>
  <si>
    <t>구분
(교원자격 취득기준)</t>
    <phoneticPr fontId="1" type="noConversion"/>
  </si>
  <si>
    <t>공주교육대학교 교육지원처</t>
  </si>
  <si>
    <t>수강학점</t>
    <phoneticPr fontId="1" type="noConversion"/>
  </si>
  <si>
    <t>평균평점</t>
    <phoneticPr fontId="1" type="noConversion"/>
  </si>
  <si>
    <t>백점만점 
환산점수</t>
    <phoneticPr fontId="1" type="noConversion"/>
  </si>
  <si>
    <t>*전공에는 심화과목이 포함되지 않음</t>
    <phoneticPr fontId="1" type="noConversion"/>
  </si>
  <si>
    <t>생활지도 및 상담(기존 생활지도)</t>
    <phoneticPr fontId="1" type="noConversion"/>
  </si>
  <si>
    <t>특수교육학 개론(기존 특수아동의이해)</t>
    <phoneticPr fontId="1" type="noConversion"/>
  </si>
  <si>
    <t>실습IV(교육봉사)</t>
    <phoneticPr fontId="1" type="noConversion"/>
  </si>
  <si>
    <t>학교폭력예방 및 학생의 이해
(기존 학교폭력예방 및 대책)</t>
    <phoneticPr fontId="1" type="noConversion"/>
  </si>
  <si>
    <t>1(P/F)</t>
    <phoneticPr fontId="1" type="noConversion"/>
  </si>
  <si>
    <t>P</t>
    <phoneticPr fontId="1" type="noConversion"/>
  </si>
  <si>
    <r>
      <t xml:space="preserve">   - 졸업 자격요건: 전체 백점만점 환산점수</t>
    </r>
    <r>
      <rPr>
        <b/>
        <sz val="11"/>
        <color rgb="FF0070C0"/>
        <rFont val="맑은 고딕"/>
        <family val="3"/>
        <charset val="129"/>
        <scheme val="minor"/>
      </rPr>
      <t xml:space="preserve"> 100분의 75이상</t>
    </r>
    <r>
      <rPr>
        <b/>
        <sz val="11"/>
        <rFont val="맑은 고딕"/>
        <family val="3"/>
        <charset val="129"/>
        <scheme val="minor"/>
      </rPr>
      <t>(평균평점 2.01이상)</t>
    </r>
    <phoneticPr fontId="1" type="noConversion"/>
  </si>
  <si>
    <r>
      <t xml:space="preserve">   - 교원자격 취득요건: </t>
    </r>
    <r>
      <rPr>
        <b/>
        <sz val="11"/>
        <color rgb="FF0070C0"/>
        <rFont val="맑은 고딕"/>
        <family val="3"/>
        <charset val="129"/>
        <scheme val="minor"/>
      </rPr>
      <t>전공평균성적 75/100점 이상</t>
    </r>
    <r>
      <rPr>
        <b/>
        <sz val="10"/>
        <rFont val="맑은 고딕"/>
        <family val="3"/>
        <charset val="129"/>
        <scheme val="minor"/>
      </rPr>
      <t>(평균평점 2.01이상)</t>
    </r>
    <r>
      <rPr>
        <b/>
        <sz val="11"/>
        <rFont val="맑은 고딕"/>
        <family val="3"/>
        <charset val="129"/>
        <scheme val="minor"/>
      </rPr>
      <t xml:space="preserve">, </t>
    </r>
    <r>
      <rPr>
        <b/>
        <sz val="11"/>
        <color rgb="FF0070C0"/>
        <rFont val="맑은 고딕"/>
        <family val="3"/>
        <charset val="129"/>
        <scheme val="minor"/>
      </rPr>
      <t>교직평균성적 80/100점 이상</t>
    </r>
    <r>
      <rPr>
        <b/>
        <sz val="10"/>
        <rFont val="맑은 고딕"/>
        <family val="3"/>
        <charset val="129"/>
        <scheme val="minor"/>
      </rPr>
      <t>(평균평점 2.51이상)</t>
    </r>
    <phoneticPr fontId="1" type="noConversion"/>
  </si>
  <si>
    <t>2017학년도 입학자 적용</t>
    <phoneticPr fontId="1" type="noConversion"/>
  </si>
  <si>
    <t xml:space="preserve">▷ 본 학점계산기는 2017학년도 입학자 대상임 </t>
    <phoneticPr fontId="1" type="noConversion"/>
  </si>
  <si>
    <t>▷ 교직 및 전공점수 계산 표에 현재까지 수강한 과목의 수강학점과 성적을 입력하면 성적 자동계산</t>
    <phoneticPr fontId="1" type="noConversion"/>
  </si>
  <si>
    <t>▷ 졸업 및 교원자격 취득요건을 충족할 수 있도록 매학기·매학년마다 본인의 성적을 수시로 확인 요망</t>
    <phoneticPr fontId="1" type="noConversion"/>
  </si>
  <si>
    <t xml:space="preserve">    (정확한 성적확인을 위해 본 학점계산기와 종합학사시스템 상의 성적표를 반드시 비교 대조)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</si>
</sst>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&quot;학&quot;&quot;점&quot;"/>
    <numFmt numFmtId="178" formatCode="0&quot;학&quot;&quot;년&quot;"/>
    <numFmt numFmtId="179" formatCode="0.00&quot;점&quot;"/>
    <numFmt numFmtId="180" formatCode="0&quot;점&quot;"/>
  </numFmts>
  <fonts count="3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0"/>
      <name val="HY강B"/>
      <family val="1"/>
      <charset val="129"/>
    </font>
    <font>
      <sz val="8"/>
      <name val="맑은 고딕"/>
      <family val="3"/>
      <charset val="129"/>
      <scheme val="minor"/>
    </font>
    <font>
      <sz val="11"/>
      <color theme="1"/>
      <name val="HY강B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0"/>
      <name val="HY강B"/>
      <family val="1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b/>
      <sz val="10"/>
      <color rgb="FF000000"/>
      <name val="한양신명조"/>
      <family val="3"/>
      <charset val="129"/>
    </font>
    <font>
      <b/>
      <sz val="11"/>
      <color theme="0"/>
      <name val="맑은 고딕"/>
      <family val="3"/>
      <charset val="129"/>
      <scheme val="major"/>
    </font>
    <font>
      <sz val="10"/>
      <color theme="1"/>
      <name val="HY강B"/>
      <family val="1"/>
      <charset val="129"/>
    </font>
    <font>
      <sz val="10"/>
      <color theme="0"/>
      <name val="양재튼튼체B"/>
      <family val="1"/>
      <charset val="129"/>
    </font>
    <font>
      <sz val="11"/>
      <color theme="1"/>
      <name val="HY산B"/>
      <family val="1"/>
      <charset val="129"/>
    </font>
    <font>
      <sz val="11"/>
      <name val="한컴 소망 M"/>
      <family val="1"/>
      <charset val="129"/>
    </font>
    <font>
      <sz val="10"/>
      <name val="한컴 소망 M"/>
      <family val="1"/>
      <charset val="129"/>
    </font>
    <font>
      <sz val="14"/>
      <name val="한컴 윤체 M"/>
      <family val="1"/>
      <charset val="129"/>
    </font>
    <font>
      <sz val="16"/>
      <name val="한컴 윤체 M"/>
      <family val="1"/>
      <charset val="129"/>
    </font>
    <font>
      <b/>
      <sz val="10"/>
      <color theme="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6"/>
      <color theme="0"/>
      <name val="HY강B"/>
      <family val="1"/>
      <charset val="129"/>
    </font>
    <font>
      <sz val="24"/>
      <color theme="0"/>
      <name val="HY헤드라인M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양재튼튼체B"/>
      <family val="1"/>
      <charset val="129"/>
    </font>
    <font>
      <b/>
      <sz val="10"/>
      <color rgb="FFFF0000"/>
      <name val="맑은 고딕"/>
      <family val="3"/>
      <charset val="129"/>
      <scheme val="minor"/>
    </font>
    <font>
      <sz val="13"/>
      <color theme="0"/>
      <name val="HY헤드라인M"/>
      <family val="1"/>
      <charset val="129"/>
    </font>
    <font>
      <sz val="11"/>
      <color theme="0" tint="-0.14999847407452621"/>
      <name val="HY산B"/>
      <family val="1"/>
      <charset val="129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07">
    <border>
      <left/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double">
        <color indexed="64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double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double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 tint="-4.9989318521683403E-2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 tint="-4.9989318521683403E-2"/>
      </right>
      <top style="medium">
        <color theme="0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thin">
        <color theme="0" tint="-4.9989318521683403E-2"/>
      </right>
      <top style="thin">
        <color theme="0"/>
      </top>
      <bottom style="medium">
        <color theme="0"/>
      </bottom>
      <diagonal/>
    </border>
    <border>
      <left style="thin">
        <color theme="0" tint="-4.9989318521683403E-2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 tint="-4.9989318521683403E-2"/>
      </right>
      <top style="medium">
        <color theme="0"/>
      </top>
      <bottom style="medium">
        <color theme="0"/>
      </bottom>
      <diagonal/>
    </border>
    <border>
      <left style="thin">
        <color theme="0" tint="-4.9989318521683403E-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 tint="-4.9989318521683403E-2"/>
      </right>
      <top style="medium">
        <color theme="0"/>
      </top>
      <bottom style="medium">
        <color indexed="64"/>
      </bottom>
      <diagonal/>
    </border>
    <border>
      <left style="thin">
        <color theme="0" tint="-4.9989318521683403E-2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thin">
        <color theme="0" tint="-0.14999847407452621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 diagonalUp="1" diagonalDown="1">
      <left/>
      <right style="thin">
        <color theme="0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 style="double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0000"/>
      </left>
      <right/>
      <top style="medium">
        <color rgb="FFFF0000"/>
      </top>
      <bottom style="thin">
        <color theme="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thin">
        <color theme="0"/>
      </bottom>
      <diagonal/>
    </border>
    <border>
      <left style="medium">
        <color rgb="FFFF000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FF0000"/>
      </right>
      <top style="thin">
        <color theme="0"/>
      </top>
      <bottom style="thin">
        <color theme="0" tint="-0.14996795556505021"/>
      </bottom>
      <diagonal/>
    </border>
    <border>
      <left style="medium">
        <color rgb="FFFF000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FF0000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0000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medium">
        <color rgb="FFFF0000"/>
      </right>
      <top style="thin">
        <color theme="0" tint="-0.14996795556505021"/>
      </top>
      <bottom style="double">
        <color indexed="64"/>
      </bottom>
      <diagonal/>
    </border>
    <border>
      <left style="medium">
        <color rgb="FFFF0000"/>
      </left>
      <right style="double">
        <color theme="0" tint="-0.14999847407452621"/>
      </right>
      <top style="double">
        <color indexed="64"/>
      </top>
      <bottom style="medium">
        <color rgb="FFFF0000"/>
      </bottom>
      <diagonal/>
    </border>
    <border diagonalUp="1" diagonalDown="1">
      <left/>
      <right style="medium">
        <color rgb="FFFF0000"/>
      </right>
      <top/>
      <bottom style="medium">
        <color rgb="FFFF0000"/>
      </bottom>
      <diagonal style="thin">
        <color auto="1"/>
      </diagonal>
    </border>
    <border>
      <left style="medium">
        <color rgb="FFFF0000"/>
      </left>
      <right style="thin">
        <color theme="0"/>
      </right>
      <top style="medium">
        <color rgb="FFFF0000"/>
      </top>
      <bottom style="thin">
        <color theme="0"/>
      </bottom>
      <diagonal/>
    </border>
    <border>
      <left style="thin">
        <color theme="0"/>
      </left>
      <right style="medium">
        <color rgb="FFFF0000"/>
      </right>
      <top style="medium">
        <color rgb="FFFF0000"/>
      </top>
      <bottom style="thin">
        <color theme="0"/>
      </bottom>
      <diagonal/>
    </border>
    <border>
      <left style="medium">
        <color rgb="FFFF0000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rgb="FFFF0000"/>
      </right>
      <top style="thin">
        <color theme="0"/>
      </top>
      <bottom style="thin">
        <color theme="0" tint="-4.9989318521683403E-2"/>
      </bottom>
      <diagonal/>
    </border>
    <border>
      <left style="medium">
        <color rgb="FFFF000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rgb="FFFF000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FF0000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medium">
        <color rgb="FFFF0000"/>
      </right>
      <top style="thin">
        <color theme="0" tint="-4.9989318521683403E-2"/>
      </top>
      <bottom style="double">
        <color indexed="64"/>
      </bottom>
      <diagonal/>
    </border>
    <border>
      <left style="medium">
        <color rgb="FFFF0000"/>
      </left>
      <right style="thin">
        <color theme="0"/>
      </right>
      <top/>
      <bottom style="medium">
        <color rgb="FFFF0000"/>
      </bottom>
      <diagonal/>
    </border>
    <border diagonalUp="1" diagonalDown="1">
      <left style="thin">
        <color theme="0"/>
      </left>
      <right style="medium">
        <color rgb="FFFF0000"/>
      </right>
      <top/>
      <bottom style="medium">
        <color rgb="FFFF0000"/>
      </bottom>
      <diagonal style="thin">
        <color auto="1"/>
      </diagonal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rgb="FF7030A0"/>
      </bottom>
      <diagonal/>
    </border>
    <border>
      <left style="thin">
        <color theme="0" tint="-4.9989318521683403E-2"/>
      </left>
      <right style="medium">
        <color rgb="FFFF0000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medium">
        <color rgb="FFFF0000"/>
      </right>
      <top/>
      <bottom/>
      <diagonal/>
    </border>
    <border>
      <left style="thin">
        <color theme="0" tint="-4.9989318521683403E-2"/>
      </left>
      <right style="medium">
        <color rgb="FFFF0000"/>
      </right>
      <top/>
      <bottom style="thin">
        <color theme="0" tint="-4.9989318521683403E-2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6" borderId="0" xfId="0" applyFill="1" applyAlignment="1">
      <alignment horizontal="left" vertical="center" indent="1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0" fillId="6" borderId="0" xfId="0" applyFill="1" applyBorder="1">
      <alignment vertical="center"/>
    </xf>
    <xf numFmtId="0" fontId="14" fillId="3" borderId="1" xfId="0" applyFont="1" applyFill="1" applyBorder="1" applyAlignment="1" applyProtection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6" borderId="0" xfId="0" applyFont="1" applyFill="1">
      <alignment vertical="center"/>
    </xf>
    <xf numFmtId="179" fontId="17" fillId="6" borderId="0" xfId="0" applyNumberFormat="1" applyFont="1" applyFill="1">
      <alignment vertical="center"/>
    </xf>
    <xf numFmtId="0" fontId="17" fillId="6" borderId="0" xfId="0" applyFont="1" applyFill="1" applyAlignment="1">
      <alignment horizontal="left" vertical="center" indent="1"/>
    </xf>
    <xf numFmtId="0" fontId="14" fillId="3" borderId="15" xfId="0" applyFont="1" applyFill="1" applyBorder="1" applyAlignment="1" applyProtection="1">
      <alignment horizontal="center" vertical="center"/>
    </xf>
    <xf numFmtId="0" fontId="0" fillId="6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1" fillId="7" borderId="3" xfId="0" applyFont="1" applyFill="1" applyBorder="1" applyAlignment="1" applyProtection="1">
      <alignment horizontal="center" vertical="center"/>
      <protection hidden="1"/>
    </xf>
    <xf numFmtId="0" fontId="11" fillId="7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5" borderId="19" xfId="0" applyFont="1" applyFill="1" applyBorder="1" applyAlignment="1">
      <alignment horizontal="left" vertical="center" indent="1"/>
    </xf>
    <xf numFmtId="0" fontId="0" fillId="5" borderId="19" xfId="0" applyFill="1" applyBorder="1" applyAlignment="1">
      <alignment horizontal="left" vertical="center" indent="1"/>
    </xf>
    <xf numFmtId="0" fontId="0" fillId="6" borderId="21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0" fillId="6" borderId="23" xfId="0" applyFill="1" applyBorder="1" applyAlignment="1" applyProtection="1">
      <alignment horizontal="center" vertical="center"/>
      <protection hidden="1"/>
    </xf>
    <xf numFmtId="0" fontId="14" fillId="3" borderId="27" xfId="0" applyFont="1" applyFill="1" applyBorder="1" applyAlignment="1" applyProtection="1">
      <alignment horizontal="center" vertical="center"/>
    </xf>
    <xf numFmtId="178" fontId="9" fillId="5" borderId="20" xfId="0" applyNumberFormat="1" applyFont="1" applyFill="1" applyBorder="1" applyAlignment="1">
      <alignment horizontal="left" vertical="center" indent="1"/>
    </xf>
    <xf numFmtId="178" fontId="9" fillId="5" borderId="22" xfId="0" applyNumberFormat="1" applyFont="1" applyFill="1" applyBorder="1" applyAlignment="1">
      <alignment horizontal="left" vertical="center" indent="1"/>
    </xf>
    <xf numFmtId="178" fontId="9" fillId="5" borderId="6" xfId="0" applyNumberFormat="1" applyFont="1" applyFill="1" applyBorder="1" applyAlignment="1">
      <alignment horizontal="left" vertical="center" indent="1"/>
    </xf>
    <xf numFmtId="0" fontId="0" fillId="6" borderId="28" xfId="0" applyFill="1" applyBorder="1" applyAlignment="1" applyProtection="1">
      <alignment horizontal="center" vertical="center"/>
      <protection hidden="1"/>
    </xf>
    <xf numFmtId="0" fontId="0" fillId="6" borderId="29" xfId="0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>
      <alignment horizontal="center" vertical="center"/>
    </xf>
    <xf numFmtId="0" fontId="0" fillId="6" borderId="8" xfId="0" applyFill="1" applyBorder="1" applyAlignment="1" applyProtection="1">
      <alignment horizontal="center" vertical="center"/>
      <protection hidden="1"/>
    </xf>
    <xf numFmtId="0" fontId="9" fillId="5" borderId="32" xfId="0" applyFont="1" applyFill="1" applyBorder="1" applyAlignment="1">
      <alignment horizontal="left" vertical="center" indent="1"/>
    </xf>
    <xf numFmtId="0" fontId="0" fillId="5" borderId="33" xfId="0" applyFill="1" applyBorder="1" applyAlignment="1">
      <alignment horizontal="left" vertical="center" indent="1"/>
    </xf>
    <xf numFmtId="0" fontId="9" fillId="5" borderId="34" xfId="0" applyFont="1" applyFill="1" applyBorder="1" applyAlignment="1">
      <alignment horizontal="left" vertical="center" indent="1"/>
    </xf>
    <xf numFmtId="0" fontId="0" fillId="5" borderId="35" xfId="0" applyFill="1" applyBorder="1" applyAlignment="1">
      <alignment horizontal="left" vertical="center" indent="1"/>
    </xf>
    <xf numFmtId="0" fontId="10" fillId="5" borderId="37" xfId="0" applyFont="1" applyFill="1" applyBorder="1" applyAlignment="1">
      <alignment vertical="center"/>
    </xf>
    <xf numFmtId="0" fontId="10" fillId="5" borderId="39" xfId="0" applyFont="1" applyFill="1" applyBorder="1" applyAlignment="1">
      <alignment vertical="center"/>
    </xf>
    <xf numFmtId="0" fontId="10" fillId="5" borderId="41" xfId="0" applyFont="1" applyFill="1" applyBorder="1" applyAlignment="1">
      <alignment vertical="center"/>
    </xf>
    <xf numFmtId="0" fontId="18" fillId="6" borderId="0" xfId="0" applyFont="1" applyFill="1" applyBorder="1" applyAlignment="1" applyProtection="1">
      <alignment horizontal="center" vertical="center"/>
      <protection hidden="1"/>
    </xf>
    <xf numFmtId="177" fontId="19" fillId="6" borderId="0" xfId="0" applyNumberFormat="1" applyFont="1" applyFill="1" applyBorder="1" applyAlignment="1" applyProtection="1">
      <alignment horizontal="center" vertical="center"/>
      <protection hidden="1"/>
    </xf>
    <xf numFmtId="179" fontId="19" fillId="6" borderId="0" xfId="0" applyNumberFormat="1" applyFont="1" applyFill="1" applyBorder="1" applyAlignment="1" applyProtection="1">
      <alignment horizontal="center" vertical="center"/>
      <protection hidden="1"/>
    </xf>
    <xf numFmtId="0" fontId="19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center" vertical="center"/>
      <protection locked="0" hidden="1"/>
    </xf>
    <xf numFmtId="0" fontId="16" fillId="6" borderId="0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 applyProtection="1">
      <alignment horizontal="center" vertical="center"/>
      <protection hidden="1"/>
    </xf>
    <xf numFmtId="0" fontId="20" fillId="6" borderId="49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vertical="center"/>
    </xf>
    <xf numFmtId="0" fontId="23" fillId="6" borderId="45" xfId="0" applyFont="1" applyFill="1" applyBorder="1" applyAlignment="1" applyProtection="1">
      <alignment horizontal="center" vertical="center"/>
      <protection hidden="1"/>
    </xf>
    <xf numFmtId="177" fontId="24" fillId="6" borderId="44" xfId="0" applyNumberFormat="1" applyFont="1" applyFill="1" applyBorder="1" applyAlignment="1" applyProtection="1">
      <alignment horizontal="center" vertical="center"/>
      <protection hidden="1"/>
    </xf>
    <xf numFmtId="179" fontId="24" fillId="6" borderId="14" xfId="0" applyNumberFormat="1" applyFont="1" applyFill="1" applyBorder="1" applyAlignment="1" applyProtection="1">
      <alignment horizontal="center" vertical="center"/>
      <protection hidden="1"/>
    </xf>
    <xf numFmtId="179" fontId="24" fillId="6" borderId="48" xfId="0" applyNumberFormat="1" applyFont="1" applyFill="1" applyBorder="1" applyAlignment="1" applyProtection="1">
      <alignment horizontal="center" vertical="center"/>
      <protection hidden="1"/>
    </xf>
    <xf numFmtId="0" fontId="23" fillId="8" borderId="46" xfId="0" applyFont="1" applyFill="1" applyBorder="1" applyAlignment="1" applyProtection="1">
      <alignment horizontal="center" vertical="center"/>
      <protection hidden="1"/>
    </xf>
    <xf numFmtId="177" fontId="24" fillId="8" borderId="31" xfId="0" applyNumberFormat="1" applyFont="1" applyFill="1" applyBorder="1" applyAlignment="1" applyProtection="1">
      <alignment horizontal="center" vertical="center"/>
      <protection hidden="1"/>
    </xf>
    <xf numFmtId="179" fontId="24" fillId="8" borderId="7" xfId="0" applyNumberFormat="1" applyFont="1" applyFill="1" applyBorder="1" applyAlignment="1" applyProtection="1">
      <alignment horizontal="center" vertical="center"/>
      <protection hidden="1"/>
    </xf>
    <xf numFmtId="0" fontId="4" fillId="13" borderId="57" xfId="0" applyFont="1" applyFill="1" applyBorder="1" applyAlignment="1" applyProtection="1">
      <alignment horizontal="center" vertical="center"/>
    </xf>
    <xf numFmtId="176" fontId="4" fillId="5" borderId="58" xfId="0" applyNumberFormat="1" applyFont="1" applyFill="1" applyBorder="1" applyAlignment="1" applyProtection="1">
      <alignment horizontal="center" vertical="center"/>
    </xf>
    <xf numFmtId="0" fontId="4" fillId="13" borderId="59" xfId="0" applyFont="1" applyFill="1" applyBorder="1" applyAlignment="1" applyProtection="1">
      <alignment horizontal="center" vertical="center"/>
    </xf>
    <xf numFmtId="0" fontId="15" fillId="5" borderId="60" xfId="0" applyFont="1" applyFill="1" applyBorder="1" applyAlignment="1" applyProtection="1">
      <alignment horizontal="center" vertical="center"/>
    </xf>
    <xf numFmtId="2" fontId="13" fillId="13" borderId="57" xfId="0" applyNumberFormat="1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 applyProtection="1">
      <alignment horizontal="center" vertical="center" wrapText="1"/>
      <protection hidden="1"/>
    </xf>
    <xf numFmtId="0" fontId="13" fillId="11" borderId="58" xfId="0" applyFont="1" applyFill="1" applyBorder="1" applyAlignment="1">
      <alignment horizontal="center" vertical="center" wrapText="1"/>
    </xf>
    <xf numFmtId="0" fontId="4" fillId="13" borderId="62" xfId="0" applyFont="1" applyFill="1" applyBorder="1" applyAlignment="1" applyProtection="1">
      <alignment horizontal="center" vertical="center"/>
    </xf>
    <xf numFmtId="176" fontId="4" fillId="5" borderId="61" xfId="0" applyNumberFormat="1" applyFont="1" applyFill="1" applyBorder="1" applyAlignment="1" applyProtection="1">
      <alignment horizontal="center" vertical="center"/>
    </xf>
    <xf numFmtId="0" fontId="0" fillId="6" borderId="29" xfId="0" applyFill="1" applyBorder="1" applyAlignment="1" applyProtection="1">
      <alignment horizontal="center" vertical="center"/>
      <protection hidden="1"/>
    </xf>
    <xf numFmtId="0" fontId="13" fillId="5" borderId="60" xfId="0" applyFont="1" applyFill="1" applyBorder="1" applyAlignment="1">
      <alignment horizontal="center" vertical="center" wrapText="1"/>
    </xf>
    <xf numFmtId="179" fontId="26" fillId="8" borderId="0" xfId="0" applyNumberFormat="1" applyFont="1" applyFill="1" applyBorder="1" applyAlignment="1" applyProtection="1">
      <alignment horizontal="center" vertical="center"/>
      <protection hidden="1"/>
    </xf>
    <xf numFmtId="0" fontId="25" fillId="8" borderId="0" xfId="0" applyFont="1" applyFill="1" applyBorder="1" applyAlignment="1" applyProtection="1">
      <alignment horizontal="center" vertical="center"/>
      <protection hidden="1"/>
    </xf>
    <xf numFmtId="177" fontId="26" fillId="8" borderId="0" xfId="0" applyNumberFormat="1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Border="1" applyAlignment="1" applyProtection="1">
      <alignment horizontal="center" vertical="center" wrapText="1"/>
      <protection hidden="1"/>
    </xf>
    <xf numFmtId="0" fontId="9" fillId="6" borderId="0" xfId="0" applyFont="1" applyFill="1">
      <alignment vertical="center"/>
    </xf>
    <xf numFmtId="0" fontId="26" fillId="8" borderId="0" xfId="0" applyFont="1" applyFill="1" applyBorder="1" applyAlignment="1" applyProtection="1">
      <alignment horizontal="center" vertical="center"/>
      <protection hidden="1"/>
    </xf>
    <xf numFmtId="0" fontId="30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22" fillId="12" borderId="12" xfId="0" applyFont="1" applyFill="1" applyBorder="1" applyAlignment="1" applyProtection="1">
      <alignment horizontal="center" vertical="center" wrapText="1"/>
      <protection hidden="1"/>
    </xf>
    <xf numFmtId="0" fontId="22" fillId="12" borderId="9" xfId="0" applyFont="1" applyFill="1" applyBorder="1" applyAlignment="1" applyProtection="1">
      <alignment horizontal="center" vertical="center" wrapText="1"/>
      <protection hidden="1"/>
    </xf>
    <xf numFmtId="0" fontId="22" fillId="12" borderId="13" xfId="0" applyFont="1" applyFill="1" applyBorder="1" applyAlignment="1" applyProtection="1">
      <alignment horizontal="center" vertical="center" wrapText="1"/>
      <protection hidden="1"/>
    </xf>
    <xf numFmtId="0" fontId="22" fillId="12" borderId="11" xfId="0" applyFont="1" applyFill="1" applyBorder="1" applyAlignment="1" applyProtection="1">
      <alignment horizontal="center" vertical="center" wrapText="1"/>
      <protection hidden="1"/>
    </xf>
    <xf numFmtId="0" fontId="22" fillId="12" borderId="10" xfId="0" applyFont="1" applyFill="1" applyBorder="1" applyAlignment="1" applyProtection="1">
      <alignment horizontal="center" vertical="center" wrapText="1"/>
      <protection hidden="1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14" fillId="3" borderId="72" xfId="0" applyFont="1" applyFill="1" applyBorder="1" applyAlignment="1" applyProtection="1">
      <alignment horizontal="center" vertical="center"/>
    </xf>
    <xf numFmtId="0" fontId="14" fillId="3" borderId="73" xfId="0" applyFont="1" applyFill="1" applyBorder="1" applyAlignment="1" applyProtection="1">
      <alignment horizontal="center" vertical="center"/>
    </xf>
    <xf numFmtId="0" fontId="4" fillId="8" borderId="74" xfId="0" applyFont="1" applyFill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8" borderId="76" xfId="0" applyFont="1" applyFill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8" borderId="78" xfId="0" applyFont="1" applyFill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11" fillId="7" borderId="80" xfId="0" applyFont="1" applyFill="1" applyBorder="1" applyAlignment="1" applyProtection="1">
      <alignment horizontal="center" vertical="center"/>
      <protection locked="0" hidden="1"/>
    </xf>
    <xf numFmtId="0" fontId="11" fillId="7" borderId="81" xfId="0" applyFont="1" applyFill="1" applyBorder="1" applyAlignment="1" applyProtection="1">
      <alignment horizontal="center" vertical="center"/>
      <protection locked="0" hidden="1"/>
    </xf>
    <xf numFmtId="0" fontId="0" fillId="6" borderId="31" xfId="0" applyFill="1" applyBorder="1" applyAlignment="1" applyProtection="1">
      <alignment horizontal="center" vertical="center"/>
      <protection hidden="1"/>
    </xf>
    <xf numFmtId="0" fontId="14" fillId="3" borderId="82" xfId="0" applyFont="1" applyFill="1" applyBorder="1" applyAlignment="1" applyProtection="1">
      <alignment horizontal="center" vertical="center"/>
    </xf>
    <xf numFmtId="0" fontId="14" fillId="3" borderId="83" xfId="0" applyFont="1" applyFill="1" applyBorder="1" applyAlignment="1" applyProtection="1">
      <alignment horizontal="center" vertical="center"/>
    </xf>
    <xf numFmtId="0" fontId="4" fillId="8" borderId="84" xfId="0" applyFont="1" applyFill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 locked="0"/>
    </xf>
    <xf numFmtId="0" fontId="4" fillId="8" borderId="86" xfId="0" applyFont="1" applyFill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8" borderId="88" xfId="0" applyFont="1" applyFill="1" applyBorder="1" applyAlignment="1" applyProtection="1">
      <alignment horizontal="center" vertical="center"/>
      <protection locked="0"/>
    </xf>
    <xf numFmtId="0" fontId="4" fillId="0" borderId="89" xfId="0" applyFont="1" applyBorder="1" applyAlignment="1" applyProtection="1">
      <alignment horizontal="center" vertical="center"/>
      <protection locked="0"/>
    </xf>
    <xf numFmtId="0" fontId="11" fillId="7" borderId="90" xfId="0" applyFont="1" applyFill="1" applyBorder="1" applyAlignment="1" applyProtection="1">
      <alignment horizontal="center" vertical="center"/>
      <protection hidden="1"/>
    </xf>
    <xf numFmtId="0" fontId="11" fillId="7" borderId="91" xfId="0" applyFont="1" applyFill="1" applyBorder="1" applyAlignment="1" applyProtection="1">
      <alignment horizontal="center" vertical="center"/>
      <protection hidden="1"/>
    </xf>
    <xf numFmtId="2" fontId="13" fillId="11" borderId="93" xfId="0" applyNumberFormat="1" applyFont="1" applyFill="1" applyBorder="1" applyAlignment="1" applyProtection="1">
      <alignment horizontal="center" vertical="center" wrapText="1"/>
      <protection hidden="1"/>
    </xf>
    <xf numFmtId="0" fontId="13" fillId="11" borderId="94" xfId="0" applyFont="1" applyFill="1" applyBorder="1" applyAlignment="1" applyProtection="1">
      <alignment horizontal="center" vertical="center" wrapText="1"/>
      <protection hidden="1"/>
    </xf>
    <xf numFmtId="0" fontId="29" fillId="6" borderId="0" xfId="0" applyFont="1" applyFill="1" applyAlignment="1"/>
    <xf numFmtId="2" fontId="11" fillId="7" borderId="2" xfId="0" applyNumberFormat="1" applyFont="1" applyFill="1" applyBorder="1" applyAlignment="1" applyProtection="1">
      <alignment horizontal="center" vertical="center"/>
      <protection hidden="1"/>
    </xf>
    <xf numFmtId="0" fontId="9" fillId="5" borderId="36" xfId="0" applyFont="1" applyFill="1" applyBorder="1" applyAlignment="1">
      <alignment horizontal="left" vertical="center" indent="1"/>
    </xf>
    <xf numFmtId="0" fontId="9" fillId="5" borderId="38" xfId="0" applyFont="1" applyFill="1" applyBorder="1" applyAlignment="1">
      <alignment horizontal="left" vertical="center" indent="1"/>
    </xf>
    <xf numFmtId="0" fontId="9" fillId="5" borderId="40" xfId="0" applyFont="1" applyFill="1" applyBorder="1" applyAlignment="1">
      <alignment horizontal="left" vertical="center" indent="1"/>
    </xf>
    <xf numFmtId="2" fontId="13" fillId="13" borderId="93" xfId="0" applyNumberFormat="1" applyFont="1" applyFill="1" applyBorder="1" applyAlignment="1" applyProtection="1">
      <alignment horizontal="center" vertical="center" wrapText="1"/>
      <protection hidden="1"/>
    </xf>
    <xf numFmtId="0" fontId="32" fillId="6" borderId="30" xfId="0" applyFont="1" applyFill="1" applyBorder="1" applyAlignment="1" applyProtection="1">
      <alignment horizontal="center" vertical="center"/>
      <protection hidden="1"/>
    </xf>
    <xf numFmtId="180" fontId="24" fillId="8" borderId="47" xfId="0" applyNumberFormat="1" applyFont="1" applyFill="1" applyBorder="1" applyAlignment="1" applyProtection="1">
      <alignment horizontal="center" vertical="center" wrapText="1"/>
      <protection hidden="1"/>
    </xf>
    <xf numFmtId="179" fontId="26" fillId="8" borderId="96" xfId="0" applyNumberFormat="1" applyFont="1" applyFill="1" applyBorder="1" applyAlignment="1" applyProtection="1">
      <alignment horizontal="center" vertical="center"/>
      <protection hidden="1"/>
    </xf>
    <xf numFmtId="0" fontId="26" fillId="8" borderId="96" xfId="0" applyFont="1" applyFill="1" applyBorder="1" applyAlignment="1" applyProtection="1">
      <alignment horizontal="center" vertical="center"/>
      <protection hidden="1"/>
    </xf>
    <xf numFmtId="177" fontId="26" fillId="8" borderId="96" xfId="0" applyNumberFormat="1" applyFont="1" applyFill="1" applyBorder="1" applyAlignment="1" applyProtection="1">
      <alignment horizontal="center" vertical="center"/>
      <protection hidden="1"/>
    </xf>
    <xf numFmtId="0" fontId="26" fillId="8" borderId="96" xfId="0" applyFont="1" applyFill="1" applyBorder="1" applyAlignment="1" applyProtection="1">
      <alignment horizontal="center" vertical="center" wrapText="1"/>
      <protection hidden="1"/>
    </xf>
    <xf numFmtId="0" fontId="4" fillId="0" borderId="87" xfId="0" applyFont="1" applyBorder="1" applyAlignment="1" applyProtection="1">
      <alignment horizontal="center" vertical="center"/>
      <protection locked="0"/>
    </xf>
    <xf numFmtId="177" fontId="29" fillId="8" borderId="100" xfId="0" applyNumberFormat="1" applyFont="1" applyFill="1" applyBorder="1" applyAlignment="1" applyProtection="1">
      <alignment horizontal="left" vertical="center" indent="1"/>
      <protection hidden="1"/>
    </xf>
    <xf numFmtId="179" fontId="29" fillId="8" borderId="101" xfId="0" applyNumberFormat="1" applyFont="1" applyFill="1" applyBorder="1" applyAlignment="1" applyProtection="1">
      <alignment horizontal="center" vertical="center"/>
      <protection hidden="1"/>
    </xf>
    <xf numFmtId="0" fontId="29" fillId="8" borderId="101" xfId="0" applyFont="1" applyFill="1" applyBorder="1" applyAlignment="1" applyProtection="1">
      <alignment horizontal="center" vertical="center"/>
      <protection hidden="1"/>
    </xf>
    <xf numFmtId="177" fontId="34" fillId="8" borderId="101" xfId="0" applyNumberFormat="1" applyFont="1" applyFill="1" applyBorder="1" applyAlignment="1" applyProtection="1">
      <alignment horizontal="center" vertical="center"/>
      <protection hidden="1"/>
    </xf>
    <xf numFmtId="179" fontId="26" fillId="8" borderId="101" xfId="0" applyNumberFormat="1" applyFont="1" applyFill="1" applyBorder="1" applyAlignment="1" applyProtection="1">
      <alignment horizontal="center" vertical="center"/>
      <protection hidden="1"/>
    </xf>
    <xf numFmtId="0" fontId="26" fillId="8" borderId="101" xfId="0" applyFont="1" applyFill="1" applyBorder="1" applyAlignment="1" applyProtection="1">
      <alignment horizontal="center" vertical="center" wrapText="1"/>
      <protection hidden="1"/>
    </xf>
    <xf numFmtId="0" fontId="25" fillId="8" borderId="101" xfId="0" applyFont="1" applyFill="1" applyBorder="1" applyAlignment="1" applyProtection="1">
      <alignment horizontal="center" vertical="center"/>
      <protection hidden="1"/>
    </xf>
    <xf numFmtId="0" fontId="5" fillId="8" borderId="102" xfId="0" applyFont="1" applyFill="1" applyBorder="1">
      <alignment vertical="center"/>
    </xf>
    <xf numFmtId="177" fontId="25" fillId="8" borderId="103" xfId="0" applyNumberFormat="1" applyFont="1" applyFill="1" applyBorder="1" applyAlignment="1" applyProtection="1">
      <alignment horizontal="left" indent="1"/>
      <protection hidden="1"/>
    </xf>
    <xf numFmtId="0" fontId="5" fillId="8" borderId="104" xfId="0" applyFont="1" applyFill="1" applyBorder="1">
      <alignment vertical="center"/>
    </xf>
    <xf numFmtId="177" fontId="34" fillId="8" borderId="103" xfId="0" applyNumberFormat="1" applyFont="1" applyFill="1" applyBorder="1" applyAlignment="1" applyProtection="1">
      <alignment horizontal="left" vertical="center" indent="1"/>
      <protection hidden="1"/>
    </xf>
    <xf numFmtId="0" fontId="30" fillId="8" borderId="104" xfId="0" applyFont="1" applyFill="1" applyBorder="1">
      <alignment vertical="center"/>
    </xf>
    <xf numFmtId="177" fontId="25" fillId="8" borderId="105" xfId="0" applyNumberFormat="1" applyFont="1" applyFill="1" applyBorder="1" applyAlignment="1" applyProtection="1">
      <alignment horizontal="left" vertical="center" indent="1"/>
      <protection hidden="1"/>
    </xf>
    <xf numFmtId="0" fontId="30" fillId="8" borderId="106" xfId="0" applyFont="1" applyFill="1" applyBorder="1">
      <alignment vertical="center"/>
    </xf>
    <xf numFmtId="0" fontId="36" fillId="6" borderId="0" xfId="0" applyFont="1" applyFill="1" applyAlignment="1">
      <alignment horizontal="center" vertical="center"/>
    </xf>
    <xf numFmtId="0" fontId="0" fillId="6" borderId="29" xfId="0" applyFill="1" applyBorder="1" applyAlignment="1" applyProtection="1">
      <alignment horizontal="center" vertical="center"/>
      <protection hidden="1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4" fillId="8" borderId="76" xfId="0" applyFont="1" applyFill="1" applyBorder="1" applyAlignment="1" applyProtection="1">
      <alignment horizontal="center" vertical="center"/>
      <protection locked="0"/>
    </xf>
    <xf numFmtId="178" fontId="9" fillId="5" borderId="22" xfId="0" applyNumberFormat="1" applyFont="1" applyFill="1" applyBorder="1" applyAlignment="1">
      <alignment horizontal="center" vertical="center"/>
    </xf>
    <xf numFmtId="0" fontId="23" fillId="6" borderId="63" xfId="0" applyFont="1" applyFill="1" applyBorder="1" applyAlignment="1" applyProtection="1">
      <alignment horizontal="center" vertical="center"/>
      <protection hidden="1"/>
    </xf>
    <xf numFmtId="0" fontId="23" fillId="6" borderId="64" xfId="0" applyFont="1" applyFill="1" applyBorder="1" applyAlignment="1" applyProtection="1">
      <alignment horizontal="center" vertical="center"/>
      <protection hidden="1"/>
    </xf>
    <xf numFmtId="0" fontId="14" fillId="3" borderId="15" xfId="0" applyFont="1" applyFill="1" applyBorder="1" applyAlignment="1" applyProtection="1">
      <alignment horizontal="center" vertical="center"/>
    </xf>
    <xf numFmtId="0" fontId="14" fillId="3" borderId="18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  <protection hidden="1"/>
    </xf>
    <xf numFmtId="0" fontId="11" fillId="7" borderId="49" xfId="0" applyFont="1" applyFill="1" applyBorder="1" applyAlignment="1" applyProtection="1">
      <alignment horizontal="center" vertical="center"/>
      <protection hidden="1"/>
    </xf>
    <xf numFmtId="0" fontId="11" fillId="7" borderId="50" xfId="0" applyFont="1" applyFill="1" applyBorder="1" applyAlignment="1" applyProtection="1">
      <alignment horizontal="center" vertical="center"/>
      <protection hidden="1"/>
    </xf>
    <xf numFmtId="0" fontId="4" fillId="8" borderId="86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0" fillId="6" borderId="42" xfId="0" applyFill="1" applyBorder="1" applyAlignment="1" applyProtection="1">
      <alignment horizontal="center" vertical="center"/>
      <protection hidden="1"/>
    </xf>
    <xf numFmtId="0" fontId="0" fillId="6" borderId="43" xfId="0" applyFill="1" applyBorder="1" applyAlignment="1" applyProtection="1">
      <alignment horizontal="center" vertical="center"/>
      <protection hidden="1"/>
    </xf>
    <xf numFmtId="0" fontId="6" fillId="9" borderId="52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/>
    </xf>
    <xf numFmtId="0" fontId="6" fillId="9" borderId="54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4" fillId="0" borderId="97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5" fillId="10" borderId="2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left" vertical="center" wrapText="1" indent="1"/>
    </xf>
    <xf numFmtId="0" fontId="9" fillId="5" borderId="29" xfId="0" applyFont="1" applyFill="1" applyBorder="1" applyAlignment="1">
      <alignment horizontal="left" vertical="center" wrapText="1" indent="1"/>
    </xf>
    <xf numFmtId="0" fontId="28" fillId="14" borderId="13" xfId="0" applyFont="1" applyFill="1" applyBorder="1" applyAlignment="1">
      <alignment horizontal="center" vertical="center" wrapText="1"/>
    </xf>
    <xf numFmtId="0" fontId="28" fillId="14" borderId="12" xfId="0" applyFont="1" applyFill="1" applyBorder="1" applyAlignment="1">
      <alignment horizontal="center" vertical="center" wrapText="1"/>
    </xf>
    <xf numFmtId="0" fontId="28" fillId="14" borderId="55" xfId="0" applyFont="1" applyFill="1" applyBorder="1" applyAlignment="1">
      <alignment horizontal="center" vertical="center" wrapText="1"/>
    </xf>
    <xf numFmtId="0" fontId="28" fillId="14" borderId="56" xfId="0" applyFont="1" applyFill="1" applyBorder="1" applyAlignment="1">
      <alignment horizontal="center" vertical="center" wrapText="1"/>
    </xf>
    <xf numFmtId="0" fontId="8" fillId="3" borderId="95" xfId="0" applyFont="1" applyFill="1" applyBorder="1" applyAlignment="1" applyProtection="1">
      <alignment horizontal="center" vertical="center"/>
    </xf>
    <xf numFmtId="0" fontId="8" fillId="3" borderId="93" xfId="0" applyFont="1" applyFill="1" applyBorder="1" applyAlignment="1" applyProtection="1">
      <alignment horizontal="center" vertical="center"/>
    </xf>
    <xf numFmtId="0" fontId="8" fillId="3" borderId="92" xfId="0" applyFont="1" applyFill="1" applyBorder="1" applyAlignment="1" applyProtection="1">
      <alignment horizontal="center" vertical="center" wrapText="1"/>
    </xf>
    <xf numFmtId="0" fontId="8" fillId="3" borderId="94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14" fillId="12" borderId="65" xfId="0" applyFont="1" applyFill="1" applyBorder="1" applyAlignment="1" applyProtection="1">
      <alignment horizontal="center" vertical="center" wrapText="1"/>
      <protection hidden="1"/>
    </xf>
    <xf numFmtId="0" fontId="14" fillId="12" borderId="66" xfId="0" applyFont="1" applyFill="1" applyBorder="1" applyAlignment="1" applyProtection="1">
      <alignment horizontal="center" vertical="center"/>
      <protection hidden="1"/>
    </xf>
    <xf numFmtId="0" fontId="14" fillId="12" borderId="67" xfId="0" applyFont="1" applyFill="1" applyBorder="1" applyAlignment="1" applyProtection="1">
      <alignment horizontal="center" vertical="center" wrapText="1"/>
      <protection hidden="1"/>
    </xf>
    <xf numFmtId="0" fontId="14" fillId="12" borderId="68" xfId="0" applyFont="1" applyFill="1" applyBorder="1" applyAlignment="1" applyProtection="1">
      <alignment horizontal="center" vertical="center" wrapText="1"/>
      <protection hidden="1"/>
    </xf>
    <xf numFmtId="0" fontId="14" fillId="12" borderId="69" xfId="0" applyFont="1" applyFill="1" applyBorder="1" applyAlignment="1" applyProtection="1">
      <alignment horizontal="center" vertical="center" wrapText="1"/>
      <protection hidden="1"/>
    </xf>
    <xf numFmtId="0" fontId="35" fillId="16" borderId="13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55" xfId="0" applyFont="1" applyFill="1" applyBorder="1" applyAlignment="1">
      <alignment horizontal="center" vertical="center" wrapText="1"/>
    </xf>
    <xf numFmtId="0" fontId="35" fillId="16" borderId="56" xfId="0" applyFont="1" applyFill="1" applyBorder="1" applyAlignment="1">
      <alignment horizontal="center" vertical="center" wrapText="1"/>
    </xf>
    <xf numFmtId="0" fontId="35" fillId="16" borderId="70" xfId="0" applyFont="1" applyFill="1" applyBorder="1" applyAlignment="1">
      <alignment horizontal="center" vertical="center" wrapText="1"/>
    </xf>
    <xf numFmtId="0" fontId="35" fillId="16" borderId="71" xfId="0" applyFont="1" applyFill="1" applyBorder="1" applyAlignment="1">
      <alignment horizontal="center" vertical="center" wrapText="1"/>
    </xf>
    <xf numFmtId="0" fontId="33" fillId="6" borderId="55" xfId="0" applyFont="1" applyFill="1" applyBorder="1" applyAlignment="1">
      <alignment horizontal="center" vertical="center" wrapText="1"/>
    </xf>
    <xf numFmtId="0" fontId="33" fillId="6" borderId="56" xfId="0" applyFont="1" applyFill="1" applyBorder="1" applyAlignment="1">
      <alignment horizontal="center" vertical="center" wrapText="1"/>
    </xf>
    <xf numFmtId="0" fontId="33" fillId="6" borderId="70" xfId="0" applyFont="1" applyFill="1" applyBorder="1" applyAlignment="1">
      <alignment horizontal="center" vertical="center" wrapText="1"/>
    </xf>
    <xf numFmtId="0" fontId="33" fillId="6" borderId="71" xfId="0" applyFont="1" applyFill="1" applyBorder="1" applyAlignment="1">
      <alignment horizontal="center" vertical="center" wrapText="1"/>
    </xf>
    <xf numFmtId="0" fontId="27" fillId="15" borderId="0" xfId="0" applyFont="1" applyFill="1" applyBorder="1" applyAlignment="1" applyProtection="1">
      <alignment horizontal="center" vertical="center"/>
      <protection hidden="1"/>
    </xf>
    <xf numFmtId="0" fontId="27" fillId="15" borderId="96" xfId="0" applyFont="1" applyFill="1" applyBorder="1" applyAlignment="1" applyProtection="1">
      <alignment horizontal="center" vertical="center"/>
      <protection hidden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B305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showGridLines="0" tabSelected="1" zoomScaleNormal="100" workbookViewId="0">
      <selection activeCell="I64" sqref="I64:I66"/>
    </sheetView>
  </sheetViews>
  <sheetFormatPr defaultColWidth="0" defaultRowHeight="16.5" zeroHeight="1"/>
  <cols>
    <col min="1" max="1" width="2.25" style="2" customWidth="1"/>
    <col min="2" max="2" width="20.5" style="1" bestFit="1" customWidth="1"/>
    <col min="3" max="4" width="9" customWidth="1"/>
    <col min="5" max="5" width="15.5" customWidth="1"/>
    <col min="6" max="6" width="15.5" style="4" customWidth="1"/>
    <col min="7" max="7" width="12.125" style="1" customWidth="1"/>
    <col min="8" max="8" width="9.25" style="1" customWidth="1"/>
    <col min="9" max="9" width="10.625" style="1" customWidth="1"/>
    <col min="10" max="10" width="11.375" style="1" customWidth="1"/>
    <col min="11" max="11" width="11.5" style="1" customWidth="1"/>
    <col min="12" max="12" width="1.875" style="2" customWidth="1"/>
    <col min="13" max="13" width="13.75" customWidth="1"/>
    <col min="14" max="14" width="11.375" customWidth="1"/>
    <col min="15" max="15" width="1.5" style="2" customWidth="1"/>
    <col min="16" max="16" width="9" hidden="1" customWidth="1"/>
    <col min="17" max="17" width="12.875" style="1" hidden="1" customWidth="1"/>
    <col min="18" max="20" width="0" hidden="1" customWidth="1"/>
    <col min="21" max="16383" width="9" hidden="1"/>
    <col min="16384" max="16384" width="1.25" hidden="1" customWidth="1"/>
  </cols>
  <sheetData>
    <row r="1" spans="2:17" s="2" customFormat="1" ht="12" customHeight="1" thickBot="1">
      <c r="B1" s="3"/>
      <c r="F1" s="5"/>
      <c r="G1" s="3"/>
      <c r="H1" s="3"/>
      <c r="I1" s="3"/>
      <c r="J1" s="3"/>
      <c r="K1" s="3"/>
      <c r="M1" s="8"/>
      <c r="N1" s="8"/>
      <c r="Q1" s="3"/>
    </row>
    <row r="2" spans="2:17" s="2" customFormat="1" ht="18.75" customHeight="1" thickBot="1">
      <c r="B2" s="182" t="s">
        <v>95</v>
      </c>
      <c r="C2" s="184" t="s">
        <v>74</v>
      </c>
      <c r="D2" s="185"/>
      <c r="E2" s="185"/>
      <c r="F2" s="186"/>
      <c r="G2" s="184" t="s">
        <v>85</v>
      </c>
      <c r="H2" s="185"/>
      <c r="I2" s="185"/>
      <c r="J2" s="186"/>
      <c r="M2" s="172" t="s">
        <v>94</v>
      </c>
      <c r="N2" s="173"/>
      <c r="Q2" s="3"/>
    </row>
    <row r="3" spans="2:17" s="2" customFormat="1" ht="27.75" customHeight="1" thickBot="1">
      <c r="B3" s="183"/>
      <c r="C3" s="78" t="s">
        <v>78</v>
      </c>
      <c r="D3" s="79" t="s">
        <v>79</v>
      </c>
      <c r="E3" s="79" t="s">
        <v>80</v>
      </c>
      <c r="F3" s="80" t="s">
        <v>83</v>
      </c>
      <c r="G3" s="81" t="s">
        <v>75</v>
      </c>
      <c r="H3" s="79" t="s">
        <v>76</v>
      </c>
      <c r="I3" s="79" t="s">
        <v>86</v>
      </c>
      <c r="J3" s="82" t="s">
        <v>84</v>
      </c>
      <c r="M3" s="174"/>
      <c r="N3" s="175"/>
      <c r="Q3" s="3"/>
    </row>
    <row r="4" spans="2:17" s="2" customFormat="1" ht="26.25" customHeight="1" thickTop="1" thickBot="1">
      <c r="B4" s="51" t="s">
        <v>89</v>
      </c>
      <c r="C4" s="52">
        <v>64</v>
      </c>
      <c r="D4" s="53">
        <v>2.0099999999999998</v>
      </c>
      <c r="E4" s="54" t="s">
        <v>81</v>
      </c>
      <c r="F4" s="142" t="str">
        <f>IF(AND(C5&gt;=$C$4,D5&gt;=2.01,I34=0),"자격 충족","자격 미달")</f>
        <v>자격 미달</v>
      </c>
      <c r="G4" s="52">
        <v>22</v>
      </c>
      <c r="H4" s="53">
        <v>2.5099999999999998</v>
      </c>
      <c r="I4" s="53" t="s">
        <v>82</v>
      </c>
      <c r="J4" s="142" t="str">
        <f>IF(AND(G5&gt;=$G$4,H5&gt;=2.51,I31="p",I14=0),"자격 충족","자격 미달")</f>
        <v>자격 미달</v>
      </c>
      <c r="L4" s="7"/>
      <c r="M4" s="174"/>
      <c r="N4" s="175"/>
      <c r="Q4" s="3"/>
    </row>
    <row r="5" spans="2:17" s="2" customFormat="1" ht="24.75" customHeight="1" thickBot="1">
      <c r="B5" s="55" t="s">
        <v>77</v>
      </c>
      <c r="C5" s="56">
        <f>H70</f>
        <v>0</v>
      </c>
      <c r="D5" s="57" t="str">
        <f>IF(ISERROR(K70/H70),"",ROUND(K70/H70,2))</f>
        <v/>
      </c>
      <c r="E5" s="116" t="str">
        <f>IFERROR(VLOOKUP(D5,$M$30:$N$70,2),"")</f>
        <v/>
      </c>
      <c r="F5" s="143"/>
      <c r="G5" s="56">
        <f>H32</f>
        <v>0</v>
      </c>
      <c r="H5" s="57" t="str">
        <f>IF(ISERROR(IF(I31="p",ROUND(K32/(H32-1),2),ROUND(K32/H32,2))),"",IF(I31="p",ROUND(K32/(H32-1),2),ROUND(K32/H32,2)))</f>
        <v/>
      </c>
      <c r="I5" s="116" t="str">
        <f>IFERROR(VLOOKUP(H5,$M$30:$N$70,2),"")</f>
        <v/>
      </c>
      <c r="J5" s="143"/>
      <c r="L5" s="6"/>
      <c r="M5" s="174"/>
      <c r="N5" s="175"/>
      <c r="Q5" s="3"/>
    </row>
    <row r="6" spans="2:17" s="2" customFormat="1" ht="16.5" customHeight="1" thickBot="1">
      <c r="B6" s="40"/>
      <c r="C6" s="41"/>
      <c r="D6" s="42"/>
      <c r="E6" s="42"/>
      <c r="F6" s="40"/>
      <c r="G6" s="41"/>
      <c r="H6" s="42"/>
      <c r="I6" s="43"/>
      <c r="J6" s="40"/>
      <c r="L6" s="6"/>
      <c r="M6" s="174"/>
      <c r="N6" s="175"/>
      <c r="Q6" s="3"/>
    </row>
    <row r="7" spans="2:17" s="2" customFormat="1" ht="16.5" customHeight="1" thickBot="1">
      <c r="B7" s="197" t="s">
        <v>93</v>
      </c>
      <c r="C7" s="122" t="s">
        <v>110</v>
      </c>
      <c r="D7" s="123"/>
      <c r="E7" s="123"/>
      <c r="F7" s="124"/>
      <c r="G7" s="125"/>
      <c r="H7" s="126"/>
      <c r="I7" s="127"/>
      <c r="J7" s="128"/>
      <c r="K7" s="129"/>
      <c r="L7" s="6"/>
      <c r="M7" s="174"/>
      <c r="N7" s="175"/>
      <c r="Q7" s="3"/>
    </row>
    <row r="8" spans="2:17" s="2" customFormat="1" ht="20.25" customHeight="1">
      <c r="B8" s="197"/>
      <c r="C8" s="130" t="s">
        <v>111</v>
      </c>
      <c r="D8" s="70"/>
      <c r="E8" s="70"/>
      <c r="F8" s="71"/>
      <c r="G8" s="72"/>
      <c r="H8" s="70"/>
      <c r="I8" s="73"/>
      <c r="J8" s="71"/>
      <c r="K8" s="131"/>
      <c r="L8" s="6"/>
      <c r="M8" s="187" t="s">
        <v>109</v>
      </c>
      <c r="N8" s="188"/>
      <c r="Q8" s="3"/>
    </row>
    <row r="9" spans="2:17" s="2" customFormat="1" ht="16.5" customHeight="1">
      <c r="B9" s="197"/>
      <c r="C9" s="132" t="s">
        <v>113</v>
      </c>
      <c r="D9" s="70"/>
      <c r="E9" s="70"/>
      <c r="F9" s="71"/>
      <c r="G9" s="72"/>
      <c r="H9" s="70"/>
      <c r="I9" s="73"/>
      <c r="J9" s="71"/>
      <c r="K9" s="131"/>
      <c r="L9" s="6"/>
      <c r="M9" s="189"/>
      <c r="N9" s="190"/>
      <c r="Q9" s="3"/>
    </row>
    <row r="10" spans="2:17" s="2" customFormat="1" ht="18.75" customHeight="1" thickBot="1">
      <c r="B10" s="197"/>
      <c r="C10" s="130" t="s">
        <v>112</v>
      </c>
      <c r="D10" s="70"/>
      <c r="E10" s="70"/>
      <c r="F10" s="71"/>
      <c r="G10" s="72"/>
      <c r="H10" s="70"/>
      <c r="I10" s="73"/>
      <c r="J10" s="71"/>
      <c r="K10" s="131"/>
      <c r="L10" s="6"/>
      <c r="M10" s="191"/>
      <c r="N10" s="192"/>
      <c r="Q10" s="3"/>
    </row>
    <row r="11" spans="2:17" s="74" customFormat="1" ht="16.5" customHeight="1">
      <c r="B11" s="197"/>
      <c r="C11" s="130" t="s">
        <v>107</v>
      </c>
      <c r="D11" s="70"/>
      <c r="E11" s="70"/>
      <c r="F11" s="75"/>
      <c r="G11" s="72"/>
      <c r="H11" s="70"/>
      <c r="I11" s="73"/>
      <c r="J11" s="75"/>
      <c r="K11" s="133"/>
      <c r="L11" s="76"/>
      <c r="M11" s="193" t="s">
        <v>96</v>
      </c>
      <c r="N11" s="194"/>
      <c r="Q11" s="77"/>
    </row>
    <row r="12" spans="2:17" s="74" customFormat="1" ht="17.25" customHeight="1" thickBot="1">
      <c r="B12" s="198"/>
      <c r="C12" s="134" t="s">
        <v>108</v>
      </c>
      <c r="D12" s="117"/>
      <c r="E12" s="117"/>
      <c r="F12" s="118"/>
      <c r="G12" s="119"/>
      <c r="H12" s="117"/>
      <c r="I12" s="120"/>
      <c r="J12" s="118"/>
      <c r="K12" s="135"/>
      <c r="L12" s="76"/>
      <c r="M12" s="195"/>
      <c r="N12" s="196"/>
      <c r="Q12" s="77"/>
    </row>
    <row r="13" spans="2:17" s="2" customFormat="1" ht="8.25" customHeight="1">
      <c r="B13" s="40"/>
      <c r="C13" s="41"/>
      <c r="D13" s="42"/>
      <c r="E13" s="42"/>
      <c r="F13" s="40"/>
      <c r="G13" s="41"/>
      <c r="H13" s="42"/>
      <c r="I13" s="43"/>
      <c r="J13" s="40"/>
      <c r="L13" s="6"/>
      <c r="M13" s="46"/>
      <c r="N13" s="46"/>
      <c r="Q13" s="3"/>
    </row>
    <row r="14" spans="2:17" s="2" customFormat="1" ht="24" thickBot="1">
      <c r="B14" s="50" t="s">
        <v>91</v>
      </c>
      <c r="C14" s="48"/>
      <c r="D14" s="11"/>
      <c r="E14" s="12"/>
      <c r="F14" s="13"/>
      <c r="G14" s="10"/>
      <c r="H14" s="10"/>
      <c r="I14" s="136">
        <f>COUNTIF(I16:I31,"F")</f>
        <v>0</v>
      </c>
      <c r="J14" s="10"/>
      <c r="K14" s="3"/>
      <c r="Q14" s="3"/>
    </row>
    <row r="15" spans="2:17" ht="20.25" customHeight="1" thickBot="1">
      <c r="B15" s="144" t="s">
        <v>14</v>
      </c>
      <c r="C15" s="139"/>
      <c r="D15" s="14" t="s">
        <v>90</v>
      </c>
      <c r="E15" s="138" t="s">
        <v>25</v>
      </c>
      <c r="F15" s="139"/>
      <c r="G15" s="139"/>
      <c r="H15" s="86" t="s">
        <v>97</v>
      </c>
      <c r="I15" s="87" t="s">
        <v>15</v>
      </c>
      <c r="J15" s="25" t="s">
        <v>2</v>
      </c>
      <c r="K15" s="9" t="s">
        <v>16</v>
      </c>
      <c r="M15" s="180" t="s">
        <v>3</v>
      </c>
      <c r="N15" s="181"/>
    </row>
    <row r="16" spans="2:17" ht="18" customHeight="1" thickBot="1">
      <c r="B16" s="158" t="s">
        <v>19</v>
      </c>
      <c r="C16" s="161" t="s">
        <v>0</v>
      </c>
      <c r="D16" s="26">
        <v>1</v>
      </c>
      <c r="E16" s="20" t="s">
        <v>61</v>
      </c>
      <c r="F16" s="21"/>
      <c r="G16" s="83">
        <v>2</v>
      </c>
      <c r="H16" s="88"/>
      <c r="I16" s="89"/>
      <c r="J16" s="29" t="str">
        <f>IFERROR(VLOOKUP(I16,$M$16:$N$25,2,0),"")</f>
        <v/>
      </c>
      <c r="K16" s="22" t="str">
        <f>IFERROR(H16*J16,"")</f>
        <v/>
      </c>
      <c r="M16" s="66" t="s">
        <v>4</v>
      </c>
      <c r="N16" s="67">
        <v>4.5</v>
      </c>
    </row>
    <row r="17" spans="1:17" ht="17.25" customHeight="1" thickBot="1">
      <c r="B17" s="159"/>
      <c r="C17" s="162"/>
      <c r="D17" s="27">
        <v>2</v>
      </c>
      <c r="E17" s="33" t="s">
        <v>62</v>
      </c>
      <c r="F17" s="34"/>
      <c r="G17" s="84">
        <v>2</v>
      </c>
      <c r="H17" s="90"/>
      <c r="I17" s="89"/>
      <c r="J17" s="30" t="str">
        <f t="shared" ref="J17:K31" si="0">IFERROR(VLOOKUP(I17,$M$16:$N$25,2,0),"")</f>
        <v/>
      </c>
      <c r="K17" s="23" t="str">
        <f t="shared" ref="K17:K30" si="1">IFERROR(H17*J17,"")</f>
        <v/>
      </c>
      <c r="M17" s="58" t="s">
        <v>5</v>
      </c>
      <c r="N17" s="59">
        <v>4</v>
      </c>
    </row>
    <row r="18" spans="1:17" ht="17.25" customHeight="1" thickBot="1">
      <c r="B18" s="159"/>
      <c r="C18" s="162"/>
      <c r="D18" s="27">
        <v>1</v>
      </c>
      <c r="E18" s="33" t="s">
        <v>63</v>
      </c>
      <c r="F18" s="34"/>
      <c r="G18" s="84">
        <v>2</v>
      </c>
      <c r="H18" s="90"/>
      <c r="I18" s="89"/>
      <c r="J18" s="30" t="str">
        <f t="shared" si="0"/>
        <v/>
      </c>
      <c r="K18" s="23" t="str">
        <f t="shared" si="1"/>
        <v/>
      </c>
      <c r="M18" s="58" t="s">
        <v>6</v>
      </c>
      <c r="N18" s="59">
        <v>3.5</v>
      </c>
    </row>
    <row r="19" spans="1:17" ht="17.25" customHeight="1" thickBot="1">
      <c r="B19" s="159"/>
      <c r="C19" s="162"/>
      <c r="D19" s="27">
        <v>2</v>
      </c>
      <c r="E19" s="33" t="s">
        <v>64</v>
      </c>
      <c r="F19" s="34"/>
      <c r="G19" s="84">
        <v>2</v>
      </c>
      <c r="H19" s="90"/>
      <c r="I19" s="91"/>
      <c r="J19" s="30" t="str">
        <f t="shared" si="0"/>
        <v/>
      </c>
      <c r="K19" s="23" t="str">
        <f t="shared" si="1"/>
        <v/>
      </c>
      <c r="M19" s="58" t="s">
        <v>7</v>
      </c>
      <c r="N19" s="59">
        <v>3</v>
      </c>
    </row>
    <row r="20" spans="1:17" ht="17.25" customHeight="1" thickBot="1">
      <c r="B20" s="159"/>
      <c r="C20" s="162"/>
      <c r="D20" s="27">
        <v>4</v>
      </c>
      <c r="E20" s="33" t="s">
        <v>65</v>
      </c>
      <c r="F20" s="34"/>
      <c r="G20" s="84">
        <v>2</v>
      </c>
      <c r="H20" s="90"/>
      <c r="I20" s="91"/>
      <c r="J20" s="30" t="str">
        <f t="shared" si="0"/>
        <v/>
      </c>
      <c r="K20" s="23" t="str">
        <f t="shared" si="1"/>
        <v/>
      </c>
      <c r="M20" s="58" t="s">
        <v>8</v>
      </c>
      <c r="N20" s="59">
        <v>2.5</v>
      </c>
    </row>
    <row r="21" spans="1:17" ht="17.25" customHeight="1" thickBot="1">
      <c r="B21" s="159"/>
      <c r="C21" s="163" t="s">
        <v>20</v>
      </c>
      <c r="D21" s="141">
        <v>3</v>
      </c>
      <c r="E21" s="33" t="s">
        <v>66</v>
      </c>
      <c r="F21" s="34"/>
      <c r="G21" s="164">
        <v>2</v>
      </c>
      <c r="H21" s="140"/>
      <c r="I21" s="168"/>
      <c r="J21" s="137" t="str">
        <f t="shared" si="0"/>
        <v/>
      </c>
      <c r="K21" s="155" t="str">
        <f t="shared" si="1"/>
        <v/>
      </c>
      <c r="M21" s="58" t="s">
        <v>9</v>
      </c>
      <c r="N21" s="59">
        <v>2</v>
      </c>
    </row>
    <row r="22" spans="1:17" ht="17.25" customHeight="1" thickBot="1">
      <c r="B22" s="159"/>
      <c r="C22" s="163"/>
      <c r="D22" s="141"/>
      <c r="E22" s="33" t="s">
        <v>67</v>
      </c>
      <c r="F22" s="34"/>
      <c r="G22" s="164"/>
      <c r="H22" s="140"/>
      <c r="I22" s="168"/>
      <c r="J22" s="137"/>
      <c r="K22" s="156"/>
      <c r="M22" s="58" t="s">
        <v>10</v>
      </c>
      <c r="N22" s="59">
        <v>1.5</v>
      </c>
    </row>
    <row r="23" spans="1:17" ht="17.25" customHeight="1" thickBot="1">
      <c r="B23" s="159"/>
      <c r="C23" s="163"/>
      <c r="D23" s="141"/>
      <c r="E23" s="33" t="s">
        <v>68</v>
      </c>
      <c r="F23" s="34"/>
      <c r="G23" s="164"/>
      <c r="H23" s="140"/>
      <c r="I23" s="168"/>
      <c r="J23" s="137"/>
      <c r="K23" s="156"/>
      <c r="M23" s="58" t="s">
        <v>11</v>
      </c>
      <c r="N23" s="59">
        <v>1</v>
      </c>
    </row>
    <row r="24" spans="1:17" ht="17.25" customHeight="1" thickBot="1">
      <c r="B24" s="159"/>
      <c r="C24" s="163"/>
      <c r="D24" s="141"/>
      <c r="E24" s="33" t="s">
        <v>101</v>
      </c>
      <c r="F24" s="34"/>
      <c r="G24" s="164"/>
      <c r="H24" s="140"/>
      <c r="I24" s="168"/>
      <c r="J24" s="137"/>
      <c r="K24" s="156"/>
      <c r="M24" s="58" t="s">
        <v>12</v>
      </c>
      <c r="N24" s="59">
        <v>0</v>
      </c>
    </row>
    <row r="25" spans="1:17" ht="17.25" customHeight="1" thickBot="1">
      <c r="B25" s="159"/>
      <c r="C25" s="163"/>
      <c r="D25" s="141"/>
      <c r="E25" s="33" t="s">
        <v>69</v>
      </c>
      <c r="F25" s="34"/>
      <c r="G25" s="164"/>
      <c r="H25" s="140"/>
      <c r="I25" s="168"/>
      <c r="J25" s="137"/>
      <c r="K25" s="157"/>
      <c r="M25" s="60" t="s">
        <v>106</v>
      </c>
      <c r="N25" s="61" t="s">
        <v>87</v>
      </c>
    </row>
    <row r="26" spans="1:17" ht="16.5" customHeight="1" thickBot="1">
      <c r="B26" s="159"/>
      <c r="C26" s="162" t="s">
        <v>17</v>
      </c>
      <c r="D26" s="27">
        <v>4</v>
      </c>
      <c r="E26" s="33" t="s">
        <v>102</v>
      </c>
      <c r="F26" s="34"/>
      <c r="G26" s="84">
        <v>2</v>
      </c>
      <c r="H26" s="90"/>
      <c r="I26" s="91"/>
      <c r="J26" s="30" t="str">
        <f t="shared" si="0"/>
        <v/>
      </c>
      <c r="K26" s="23" t="str">
        <f t="shared" si="1"/>
        <v/>
      </c>
      <c r="M26" s="8"/>
      <c r="N26" s="8"/>
    </row>
    <row r="27" spans="1:17" ht="16.5" customHeight="1" thickBot="1">
      <c r="B27" s="159"/>
      <c r="C27" s="162"/>
      <c r="D27" s="27">
        <v>4</v>
      </c>
      <c r="E27" s="33" t="s">
        <v>70</v>
      </c>
      <c r="F27" s="34"/>
      <c r="G27" s="84">
        <v>2</v>
      </c>
      <c r="H27" s="90"/>
      <c r="I27" s="91"/>
      <c r="J27" s="30" t="str">
        <f t="shared" si="0"/>
        <v/>
      </c>
      <c r="K27" s="23" t="str">
        <f t="shared" si="1"/>
        <v/>
      </c>
      <c r="M27" s="2"/>
      <c r="N27" s="2"/>
      <c r="Q27"/>
    </row>
    <row r="28" spans="1:17" ht="30" customHeight="1" thickBot="1">
      <c r="B28" s="159"/>
      <c r="C28" s="162"/>
      <c r="D28" s="27">
        <v>3</v>
      </c>
      <c r="E28" s="170" t="s">
        <v>104</v>
      </c>
      <c r="F28" s="171"/>
      <c r="G28" s="84">
        <v>2</v>
      </c>
      <c r="H28" s="90"/>
      <c r="I28" s="91"/>
      <c r="J28" s="30" t="str">
        <f t="shared" si="0"/>
        <v/>
      </c>
      <c r="K28" s="23" t="str">
        <f t="shared" si="1"/>
        <v/>
      </c>
      <c r="M28" s="176" t="s">
        <v>98</v>
      </c>
      <c r="N28" s="178" t="s">
        <v>99</v>
      </c>
      <c r="Q28"/>
    </row>
    <row r="29" spans="1:17" ht="16.5" customHeight="1" thickBot="1">
      <c r="B29" s="159"/>
      <c r="C29" s="162" t="s">
        <v>18</v>
      </c>
      <c r="D29" s="27">
        <v>3</v>
      </c>
      <c r="E29" s="33" t="s">
        <v>71</v>
      </c>
      <c r="F29" s="34"/>
      <c r="G29" s="84">
        <v>1</v>
      </c>
      <c r="H29" s="90"/>
      <c r="I29" s="91"/>
      <c r="J29" s="30" t="str">
        <f t="shared" si="0"/>
        <v/>
      </c>
      <c r="K29" s="23" t="str">
        <f t="shared" si="1"/>
        <v/>
      </c>
      <c r="M29" s="177"/>
      <c r="N29" s="179"/>
      <c r="Q29"/>
    </row>
    <row r="30" spans="1:17" ht="16.5" customHeight="1" thickBot="1">
      <c r="B30" s="159"/>
      <c r="C30" s="162"/>
      <c r="D30" s="27">
        <v>4</v>
      </c>
      <c r="E30" s="33" t="s">
        <v>72</v>
      </c>
      <c r="F30" s="34"/>
      <c r="G30" s="84">
        <v>2</v>
      </c>
      <c r="H30" s="90"/>
      <c r="I30" s="91"/>
      <c r="J30" s="30" t="str">
        <f t="shared" si="0"/>
        <v/>
      </c>
      <c r="K30" s="23" t="str">
        <f t="shared" si="1"/>
        <v/>
      </c>
      <c r="M30" s="107">
        <v>0.51</v>
      </c>
      <c r="N30" s="108">
        <v>60</v>
      </c>
      <c r="Q30"/>
    </row>
    <row r="31" spans="1:17" ht="16.5" customHeight="1" thickBot="1">
      <c r="B31" s="160"/>
      <c r="C31" s="169"/>
      <c r="D31" s="28">
        <v>4</v>
      </c>
      <c r="E31" s="35" t="s">
        <v>103</v>
      </c>
      <c r="F31" s="36"/>
      <c r="G31" s="85" t="s">
        <v>105</v>
      </c>
      <c r="H31" s="92"/>
      <c r="I31" s="93"/>
      <c r="J31" s="115" t="str">
        <f t="shared" si="0"/>
        <v/>
      </c>
      <c r="K31" s="24" t="str">
        <f t="shared" si="0"/>
        <v/>
      </c>
      <c r="M31" s="62">
        <v>0.61</v>
      </c>
      <c r="N31" s="63">
        <v>61</v>
      </c>
      <c r="Q31"/>
    </row>
    <row r="32" spans="1:17" s="16" customFormat="1" ht="18.75" customHeight="1" thickTop="1" thickBot="1">
      <c r="A32" s="15"/>
      <c r="B32" s="146" t="s">
        <v>13</v>
      </c>
      <c r="C32" s="147"/>
      <c r="D32" s="147"/>
      <c r="E32" s="147"/>
      <c r="F32" s="148"/>
      <c r="G32" s="17">
        <v>22</v>
      </c>
      <c r="H32" s="94">
        <f>SUM(H16:H31)</f>
        <v>0</v>
      </c>
      <c r="I32" s="95"/>
      <c r="J32" s="47"/>
      <c r="K32" s="110">
        <f>SUM(K16:K31)</f>
        <v>0</v>
      </c>
      <c r="L32" s="15"/>
      <c r="M32" s="62">
        <v>0.71</v>
      </c>
      <c r="N32" s="63">
        <v>62</v>
      </c>
      <c r="O32" s="15"/>
    </row>
    <row r="33" spans="1:17" s="16" customFormat="1" ht="18.75" customHeight="1">
      <c r="A33" s="15"/>
      <c r="B33" s="44"/>
      <c r="C33" s="44"/>
      <c r="D33" s="44"/>
      <c r="E33" s="44"/>
      <c r="F33" s="44"/>
      <c r="G33" s="44"/>
      <c r="H33" s="45"/>
      <c r="I33" s="45"/>
      <c r="J33" s="44"/>
      <c r="K33" s="44"/>
      <c r="L33" s="15"/>
      <c r="M33" s="114">
        <v>0.81</v>
      </c>
      <c r="N33" s="63">
        <v>63</v>
      </c>
      <c r="O33" s="15"/>
    </row>
    <row r="34" spans="1:17" ht="21" customHeight="1" thickBot="1">
      <c r="B34" s="50" t="s">
        <v>92</v>
      </c>
      <c r="C34" s="109" t="s">
        <v>100</v>
      </c>
      <c r="D34" s="2"/>
      <c r="E34" s="2"/>
      <c r="F34" s="5"/>
      <c r="G34" s="3"/>
      <c r="H34" s="3"/>
      <c r="I34" s="136">
        <f>COUNTIF(I36:I69,"f")</f>
        <v>0</v>
      </c>
      <c r="J34" s="3"/>
      <c r="K34" s="3"/>
      <c r="M34" s="62">
        <v>0.91</v>
      </c>
      <c r="N34" s="63">
        <v>64</v>
      </c>
      <c r="Q34"/>
    </row>
    <row r="35" spans="1:17">
      <c r="B35" s="144" t="s">
        <v>14</v>
      </c>
      <c r="C35" s="145"/>
      <c r="D35" s="14" t="s">
        <v>90</v>
      </c>
      <c r="E35" s="138" t="s">
        <v>88</v>
      </c>
      <c r="F35" s="139"/>
      <c r="G35" s="139"/>
      <c r="H35" s="97" t="s">
        <v>26</v>
      </c>
      <c r="I35" s="98" t="s">
        <v>15</v>
      </c>
      <c r="J35" s="25" t="s">
        <v>2</v>
      </c>
      <c r="K35" s="9" t="s">
        <v>16</v>
      </c>
      <c r="M35" s="107">
        <v>1.01</v>
      </c>
      <c r="N35" s="65">
        <v>65</v>
      </c>
      <c r="Q35"/>
    </row>
    <row r="36" spans="1:17" ht="16.5" customHeight="1" thickBot="1">
      <c r="B36" s="153" t="s">
        <v>22</v>
      </c>
      <c r="C36" s="151" t="s">
        <v>0</v>
      </c>
      <c r="D36" s="26">
        <v>3</v>
      </c>
      <c r="E36" s="111" t="s">
        <v>27</v>
      </c>
      <c r="F36" s="37"/>
      <c r="G36" s="83">
        <v>3</v>
      </c>
      <c r="H36" s="99"/>
      <c r="I36" s="100"/>
      <c r="J36" s="29" t="str">
        <f t="shared" ref="J36:J64" si="2">IFERROR(VLOOKUP(I36,$M$16:$N$25,2,0),"")</f>
        <v/>
      </c>
      <c r="K36" s="22" t="str">
        <f>IFERROR(H36*J36,"")</f>
        <v/>
      </c>
      <c r="M36" s="114">
        <v>1.1100000000000001</v>
      </c>
      <c r="N36" s="63">
        <v>66</v>
      </c>
      <c r="Q36"/>
    </row>
    <row r="37" spans="1:17" ht="16.5" customHeight="1" thickBot="1">
      <c r="B37" s="154"/>
      <c r="C37" s="152"/>
      <c r="D37" s="27">
        <v>3</v>
      </c>
      <c r="E37" s="112" t="s">
        <v>28</v>
      </c>
      <c r="F37" s="38"/>
      <c r="G37" s="84">
        <v>3</v>
      </c>
      <c r="H37" s="101"/>
      <c r="I37" s="102"/>
      <c r="J37" s="68" t="str">
        <f t="shared" si="2"/>
        <v/>
      </c>
      <c r="K37" s="23" t="str">
        <f t="shared" ref="K37:K69" si="3">IFERROR(H37*J37,"")</f>
        <v/>
      </c>
      <c r="M37" s="114">
        <v>1.21</v>
      </c>
      <c r="N37" s="63">
        <v>67</v>
      </c>
      <c r="Q37"/>
    </row>
    <row r="38" spans="1:17" ht="16.5" customHeight="1" thickBot="1">
      <c r="B38" s="154"/>
      <c r="C38" s="152"/>
      <c r="D38" s="27">
        <v>3</v>
      </c>
      <c r="E38" s="112" t="s">
        <v>29</v>
      </c>
      <c r="F38" s="38"/>
      <c r="G38" s="84">
        <v>2</v>
      </c>
      <c r="H38" s="101"/>
      <c r="I38" s="102"/>
      <c r="J38" s="68" t="str">
        <f t="shared" si="2"/>
        <v/>
      </c>
      <c r="K38" s="23" t="str">
        <f t="shared" si="3"/>
        <v/>
      </c>
      <c r="M38" s="62">
        <v>1.31</v>
      </c>
      <c r="N38" s="63">
        <v>68</v>
      </c>
      <c r="Q38"/>
    </row>
    <row r="39" spans="1:17" ht="16.5" customHeight="1" thickBot="1">
      <c r="B39" s="154"/>
      <c r="C39" s="152"/>
      <c r="D39" s="27">
        <v>3</v>
      </c>
      <c r="E39" s="112" t="s">
        <v>30</v>
      </c>
      <c r="F39" s="38"/>
      <c r="G39" s="84">
        <v>3</v>
      </c>
      <c r="H39" s="101"/>
      <c r="I39" s="102"/>
      <c r="J39" s="68" t="str">
        <f t="shared" si="2"/>
        <v/>
      </c>
      <c r="K39" s="23" t="str">
        <f t="shared" si="3"/>
        <v/>
      </c>
      <c r="M39" s="62">
        <v>1.41</v>
      </c>
      <c r="N39" s="63">
        <v>69</v>
      </c>
      <c r="Q39"/>
    </row>
    <row r="40" spans="1:17" ht="16.5" customHeight="1" thickBot="1">
      <c r="B40" s="154"/>
      <c r="C40" s="152"/>
      <c r="D40" s="27">
        <v>2</v>
      </c>
      <c r="E40" s="112" t="s">
        <v>31</v>
      </c>
      <c r="F40" s="38"/>
      <c r="G40" s="84">
        <v>2</v>
      </c>
      <c r="H40" s="101"/>
      <c r="I40" s="102"/>
      <c r="J40" s="68" t="str">
        <f t="shared" si="2"/>
        <v/>
      </c>
      <c r="K40" s="23" t="str">
        <f t="shared" si="3"/>
        <v/>
      </c>
      <c r="M40" s="107">
        <v>1.51</v>
      </c>
      <c r="N40" s="65">
        <v>70</v>
      </c>
    </row>
    <row r="41" spans="1:17" ht="16.5" customHeight="1" thickBot="1">
      <c r="B41" s="154"/>
      <c r="C41" s="152"/>
      <c r="D41" s="27">
        <v>2</v>
      </c>
      <c r="E41" s="112" t="s">
        <v>32</v>
      </c>
      <c r="F41" s="38"/>
      <c r="G41" s="84">
        <v>3</v>
      </c>
      <c r="H41" s="101"/>
      <c r="I41" s="102"/>
      <c r="J41" s="68" t="str">
        <f t="shared" si="2"/>
        <v/>
      </c>
      <c r="K41" s="23" t="str">
        <f t="shared" si="3"/>
        <v/>
      </c>
      <c r="M41" s="62">
        <v>1.61</v>
      </c>
      <c r="N41" s="63">
        <v>71</v>
      </c>
    </row>
    <row r="42" spans="1:17" ht="16.5" customHeight="1" thickBot="1">
      <c r="B42" s="154"/>
      <c r="C42" s="152"/>
      <c r="D42" s="27">
        <v>3</v>
      </c>
      <c r="E42" s="112" t="s">
        <v>33</v>
      </c>
      <c r="F42" s="38"/>
      <c r="G42" s="84">
        <v>2</v>
      </c>
      <c r="H42" s="101"/>
      <c r="I42" s="102"/>
      <c r="J42" s="68" t="str">
        <f t="shared" si="2"/>
        <v/>
      </c>
      <c r="K42" s="23" t="str">
        <f t="shared" si="3"/>
        <v/>
      </c>
      <c r="M42" s="62">
        <v>1.71</v>
      </c>
      <c r="N42" s="63">
        <v>72</v>
      </c>
    </row>
    <row r="43" spans="1:17" ht="16.5" customHeight="1" thickBot="1">
      <c r="B43" s="154"/>
      <c r="C43" s="152"/>
      <c r="D43" s="27">
        <v>3</v>
      </c>
      <c r="E43" s="112" t="s">
        <v>34</v>
      </c>
      <c r="F43" s="38"/>
      <c r="G43" s="84">
        <v>3</v>
      </c>
      <c r="H43" s="101"/>
      <c r="I43" s="102"/>
      <c r="J43" s="68" t="str">
        <f t="shared" si="2"/>
        <v/>
      </c>
      <c r="K43" s="23" t="str">
        <f t="shared" si="3"/>
        <v/>
      </c>
      <c r="M43" s="114">
        <v>1.81</v>
      </c>
      <c r="N43" s="63">
        <v>73</v>
      </c>
    </row>
    <row r="44" spans="1:17" ht="16.5" customHeight="1" thickBot="1">
      <c r="B44" s="154"/>
      <c r="C44" s="152"/>
      <c r="D44" s="27">
        <v>2</v>
      </c>
      <c r="E44" s="112" t="s">
        <v>35</v>
      </c>
      <c r="F44" s="38"/>
      <c r="G44" s="84">
        <v>2</v>
      </c>
      <c r="H44" s="101"/>
      <c r="I44" s="102"/>
      <c r="J44" s="68" t="str">
        <f t="shared" si="2"/>
        <v/>
      </c>
      <c r="K44" s="23" t="str">
        <f t="shared" si="3"/>
        <v/>
      </c>
      <c r="M44" s="114">
        <v>1.91</v>
      </c>
      <c r="N44" s="63">
        <v>74</v>
      </c>
    </row>
    <row r="45" spans="1:17" ht="16.5" customHeight="1" thickBot="1">
      <c r="B45" s="154"/>
      <c r="C45" s="152"/>
      <c r="D45" s="27">
        <v>3</v>
      </c>
      <c r="E45" s="112" t="s">
        <v>36</v>
      </c>
      <c r="F45" s="38"/>
      <c r="G45" s="84">
        <v>3</v>
      </c>
      <c r="H45" s="101"/>
      <c r="I45" s="102"/>
      <c r="J45" s="68" t="str">
        <f t="shared" si="2"/>
        <v/>
      </c>
      <c r="K45" s="23" t="str">
        <f t="shared" si="3"/>
        <v/>
      </c>
      <c r="M45" s="107">
        <v>2.0099999999999998</v>
      </c>
      <c r="N45" s="65">
        <v>75</v>
      </c>
    </row>
    <row r="46" spans="1:17" ht="16.5" customHeight="1" thickBot="1">
      <c r="B46" s="154"/>
      <c r="C46" s="152"/>
      <c r="D46" s="27">
        <v>2</v>
      </c>
      <c r="E46" s="112" t="s">
        <v>37</v>
      </c>
      <c r="F46" s="38"/>
      <c r="G46" s="84">
        <v>2</v>
      </c>
      <c r="H46" s="101"/>
      <c r="I46" s="102"/>
      <c r="J46" s="68" t="str">
        <f t="shared" si="2"/>
        <v/>
      </c>
      <c r="K46" s="23" t="str">
        <f t="shared" si="3"/>
        <v/>
      </c>
      <c r="M46" s="62">
        <v>2.11</v>
      </c>
      <c r="N46" s="63">
        <v>76</v>
      </c>
    </row>
    <row r="47" spans="1:17" ht="16.5" customHeight="1" thickBot="1">
      <c r="B47" s="154"/>
      <c r="C47" s="152"/>
      <c r="D47" s="27">
        <v>2</v>
      </c>
      <c r="E47" s="112" t="s">
        <v>38</v>
      </c>
      <c r="F47" s="38"/>
      <c r="G47" s="84">
        <v>2</v>
      </c>
      <c r="H47" s="101"/>
      <c r="I47" s="102"/>
      <c r="J47" s="68" t="str">
        <f t="shared" si="2"/>
        <v/>
      </c>
      <c r="K47" s="23" t="str">
        <f t="shared" si="3"/>
        <v/>
      </c>
      <c r="M47" s="114">
        <v>2.21</v>
      </c>
      <c r="N47" s="63">
        <v>77</v>
      </c>
    </row>
    <row r="48" spans="1:17" ht="16.5" customHeight="1" thickBot="1">
      <c r="B48" s="154"/>
      <c r="C48" s="152"/>
      <c r="D48" s="27">
        <v>3</v>
      </c>
      <c r="E48" s="112" t="s">
        <v>39</v>
      </c>
      <c r="F48" s="38"/>
      <c r="G48" s="84">
        <v>2</v>
      </c>
      <c r="H48" s="101"/>
      <c r="I48" s="102"/>
      <c r="J48" s="68" t="str">
        <f t="shared" si="2"/>
        <v/>
      </c>
      <c r="K48" s="23" t="str">
        <f t="shared" si="3"/>
        <v/>
      </c>
      <c r="M48" s="62">
        <v>2.31</v>
      </c>
      <c r="N48" s="63">
        <v>78</v>
      </c>
    </row>
    <row r="49" spans="2:14" ht="16.5" customHeight="1" thickBot="1">
      <c r="B49" s="154"/>
      <c r="C49" s="152"/>
      <c r="D49" s="27">
        <v>3</v>
      </c>
      <c r="E49" s="112" t="s">
        <v>40</v>
      </c>
      <c r="F49" s="38"/>
      <c r="G49" s="84">
        <v>2</v>
      </c>
      <c r="H49" s="101"/>
      <c r="I49" s="102"/>
      <c r="J49" s="68" t="str">
        <f t="shared" si="2"/>
        <v/>
      </c>
      <c r="K49" s="23" t="str">
        <f t="shared" si="3"/>
        <v/>
      </c>
      <c r="M49" s="62">
        <v>2.41</v>
      </c>
      <c r="N49" s="63">
        <v>79</v>
      </c>
    </row>
    <row r="50" spans="2:14" ht="16.5" customHeight="1" thickBot="1">
      <c r="B50" s="154"/>
      <c r="C50" s="152"/>
      <c r="D50" s="27">
        <v>3</v>
      </c>
      <c r="E50" s="112" t="s">
        <v>41</v>
      </c>
      <c r="F50" s="38"/>
      <c r="G50" s="84">
        <v>2</v>
      </c>
      <c r="H50" s="101"/>
      <c r="I50" s="102"/>
      <c r="J50" s="68" t="str">
        <f t="shared" si="2"/>
        <v/>
      </c>
      <c r="K50" s="23" t="str">
        <f t="shared" si="3"/>
        <v/>
      </c>
      <c r="M50" s="107">
        <v>2.5099999999999998</v>
      </c>
      <c r="N50" s="65">
        <v>80</v>
      </c>
    </row>
    <row r="51" spans="2:14" ht="16.5" customHeight="1" thickBot="1">
      <c r="B51" s="154"/>
      <c r="C51" s="152"/>
      <c r="D51" s="27">
        <v>3</v>
      </c>
      <c r="E51" s="112" t="s">
        <v>42</v>
      </c>
      <c r="F51" s="38"/>
      <c r="G51" s="84">
        <v>2</v>
      </c>
      <c r="H51" s="101"/>
      <c r="I51" s="102"/>
      <c r="J51" s="68" t="str">
        <f t="shared" si="2"/>
        <v/>
      </c>
      <c r="K51" s="23" t="str">
        <f t="shared" si="3"/>
        <v/>
      </c>
      <c r="M51" s="114">
        <v>2.61</v>
      </c>
      <c r="N51" s="63">
        <v>81</v>
      </c>
    </row>
    <row r="52" spans="2:14" ht="16.5" customHeight="1" thickBot="1">
      <c r="B52" s="154"/>
      <c r="C52" s="152"/>
      <c r="D52" s="27">
        <v>2</v>
      </c>
      <c r="E52" s="112" t="s">
        <v>43</v>
      </c>
      <c r="F52" s="38"/>
      <c r="G52" s="84">
        <v>2</v>
      </c>
      <c r="H52" s="101"/>
      <c r="I52" s="102"/>
      <c r="J52" s="68" t="str">
        <f t="shared" si="2"/>
        <v/>
      </c>
      <c r="K52" s="23" t="str">
        <f t="shared" si="3"/>
        <v/>
      </c>
      <c r="M52" s="62">
        <v>2.71</v>
      </c>
      <c r="N52" s="63">
        <v>82</v>
      </c>
    </row>
    <row r="53" spans="2:14" ht="16.5" customHeight="1" thickBot="1">
      <c r="B53" s="154"/>
      <c r="C53" s="152"/>
      <c r="D53" s="27">
        <v>2</v>
      </c>
      <c r="E53" s="112" t="s">
        <v>44</v>
      </c>
      <c r="F53" s="38"/>
      <c r="G53" s="84">
        <v>2</v>
      </c>
      <c r="H53" s="101"/>
      <c r="I53" s="102"/>
      <c r="J53" s="68" t="str">
        <f t="shared" si="2"/>
        <v/>
      </c>
      <c r="K53" s="23" t="str">
        <f t="shared" si="3"/>
        <v/>
      </c>
      <c r="M53" s="62">
        <v>2.81</v>
      </c>
      <c r="N53" s="63">
        <v>83</v>
      </c>
    </row>
    <row r="54" spans="2:14" ht="16.5" customHeight="1" thickBot="1">
      <c r="B54" s="154"/>
      <c r="C54" s="152"/>
      <c r="D54" s="27">
        <v>2</v>
      </c>
      <c r="E54" s="112" t="s">
        <v>45</v>
      </c>
      <c r="F54" s="38"/>
      <c r="G54" s="84">
        <v>2</v>
      </c>
      <c r="H54" s="101"/>
      <c r="I54" s="102"/>
      <c r="J54" s="68" t="str">
        <f t="shared" si="2"/>
        <v/>
      </c>
      <c r="K54" s="23" t="str">
        <f t="shared" si="3"/>
        <v/>
      </c>
      <c r="M54" s="114">
        <v>2.91</v>
      </c>
      <c r="N54" s="63">
        <v>84</v>
      </c>
    </row>
    <row r="55" spans="2:14" ht="16.5" customHeight="1" thickBot="1">
      <c r="B55" s="154"/>
      <c r="C55" s="152"/>
      <c r="D55" s="27">
        <v>3</v>
      </c>
      <c r="E55" s="112" t="s">
        <v>46</v>
      </c>
      <c r="F55" s="38"/>
      <c r="G55" s="84">
        <v>3</v>
      </c>
      <c r="H55" s="101"/>
      <c r="I55" s="121"/>
      <c r="J55" s="68" t="str">
        <f t="shared" si="2"/>
        <v/>
      </c>
      <c r="K55" s="23" t="str">
        <f t="shared" si="3"/>
        <v/>
      </c>
      <c r="M55" s="107">
        <v>3.01</v>
      </c>
      <c r="N55" s="65">
        <v>85</v>
      </c>
    </row>
    <row r="56" spans="2:14" ht="16.5" customHeight="1" thickBot="1">
      <c r="B56" s="154"/>
      <c r="C56" s="152"/>
      <c r="D56" s="27">
        <v>3</v>
      </c>
      <c r="E56" s="112" t="s">
        <v>47</v>
      </c>
      <c r="F56" s="38"/>
      <c r="G56" s="84">
        <v>2</v>
      </c>
      <c r="H56" s="101"/>
      <c r="I56" s="121"/>
      <c r="J56" s="68" t="str">
        <f t="shared" si="2"/>
        <v/>
      </c>
      <c r="K56" s="23" t="str">
        <f t="shared" si="3"/>
        <v/>
      </c>
      <c r="M56" s="62">
        <v>3.11</v>
      </c>
      <c r="N56" s="63">
        <v>86</v>
      </c>
    </row>
    <row r="57" spans="2:14" ht="16.5" customHeight="1" thickBot="1">
      <c r="B57" s="154"/>
      <c r="C57" s="152"/>
      <c r="D57" s="27">
        <v>4</v>
      </c>
      <c r="E57" s="112" t="s">
        <v>48</v>
      </c>
      <c r="F57" s="38"/>
      <c r="G57" s="84">
        <v>2</v>
      </c>
      <c r="H57" s="101"/>
      <c r="I57" s="121"/>
      <c r="J57" s="68" t="str">
        <f t="shared" si="2"/>
        <v/>
      </c>
      <c r="K57" s="23" t="str">
        <f t="shared" si="3"/>
        <v/>
      </c>
      <c r="M57" s="114">
        <v>3.21</v>
      </c>
      <c r="N57" s="63">
        <v>87</v>
      </c>
    </row>
    <row r="58" spans="2:14" ht="16.5" customHeight="1" thickBot="1">
      <c r="B58" s="150" t="s">
        <v>23</v>
      </c>
      <c r="C58" s="152" t="s">
        <v>0</v>
      </c>
      <c r="D58" s="27">
        <v>2</v>
      </c>
      <c r="E58" s="112" t="s">
        <v>49</v>
      </c>
      <c r="F58" s="38"/>
      <c r="G58" s="84">
        <v>1</v>
      </c>
      <c r="H58" s="101"/>
      <c r="I58" s="121"/>
      <c r="J58" s="68" t="str">
        <f t="shared" si="2"/>
        <v/>
      </c>
      <c r="K58" s="23" t="str">
        <f t="shared" si="3"/>
        <v/>
      </c>
      <c r="M58" s="114">
        <v>3.31</v>
      </c>
      <c r="N58" s="63">
        <v>88</v>
      </c>
    </row>
    <row r="59" spans="2:14" ht="16.5" customHeight="1" thickBot="1">
      <c r="B59" s="150"/>
      <c r="C59" s="152"/>
      <c r="D59" s="27">
        <v>2</v>
      </c>
      <c r="E59" s="112" t="s">
        <v>50</v>
      </c>
      <c r="F59" s="38"/>
      <c r="G59" s="84">
        <v>1</v>
      </c>
      <c r="H59" s="101"/>
      <c r="I59" s="121"/>
      <c r="J59" s="68" t="str">
        <f t="shared" si="2"/>
        <v/>
      </c>
      <c r="K59" s="23" t="str">
        <f t="shared" si="3"/>
        <v/>
      </c>
      <c r="M59" s="62">
        <v>3.41</v>
      </c>
      <c r="N59" s="63">
        <v>89</v>
      </c>
    </row>
    <row r="60" spans="2:14" ht="16.5" customHeight="1" thickBot="1">
      <c r="B60" s="150"/>
      <c r="C60" s="152"/>
      <c r="D60" s="27">
        <v>1</v>
      </c>
      <c r="E60" s="112" t="s">
        <v>51</v>
      </c>
      <c r="F60" s="38"/>
      <c r="G60" s="84">
        <v>1</v>
      </c>
      <c r="H60" s="101"/>
      <c r="I60" s="121"/>
      <c r="J60" s="68" t="str">
        <f t="shared" si="2"/>
        <v/>
      </c>
      <c r="K60" s="23" t="str">
        <f t="shared" si="3"/>
        <v/>
      </c>
      <c r="M60" s="107">
        <v>3.51</v>
      </c>
      <c r="N60" s="65">
        <v>90</v>
      </c>
    </row>
    <row r="61" spans="2:14" ht="16.5" customHeight="1" thickBot="1">
      <c r="B61" s="150"/>
      <c r="C61" s="152"/>
      <c r="D61" s="27">
        <v>1</v>
      </c>
      <c r="E61" s="112" t="s">
        <v>52</v>
      </c>
      <c r="F61" s="38"/>
      <c r="G61" s="84">
        <v>1</v>
      </c>
      <c r="H61" s="101"/>
      <c r="I61" s="121"/>
      <c r="J61" s="68" t="str">
        <f t="shared" si="2"/>
        <v/>
      </c>
      <c r="K61" s="23" t="str">
        <f t="shared" si="3"/>
        <v/>
      </c>
      <c r="M61" s="114">
        <v>3.61</v>
      </c>
      <c r="N61" s="63">
        <v>91</v>
      </c>
    </row>
    <row r="62" spans="2:14" ht="16.5" customHeight="1" thickBot="1">
      <c r="B62" s="150"/>
      <c r="C62" s="152"/>
      <c r="D62" s="27">
        <v>1</v>
      </c>
      <c r="E62" s="112" t="s">
        <v>53</v>
      </c>
      <c r="F62" s="38"/>
      <c r="G62" s="84">
        <v>1</v>
      </c>
      <c r="H62" s="101"/>
      <c r="I62" s="121"/>
      <c r="J62" s="68" t="str">
        <f t="shared" si="2"/>
        <v/>
      </c>
      <c r="K62" s="23" t="str">
        <f t="shared" si="3"/>
        <v/>
      </c>
      <c r="M62" s="62">
        <v>3.71</v>
      </c>
      <c r="N62" s="63">
        <v>92</v>
      </c>
    </row>
    <row r="63" spans="2:14" ht="16.5" customHeight="1" thickBot="1">
      <c r="B63" s="150"/>
      <c r="C63" s="152"/>
      <c r="D63" s="27">
        <v>1</v>
      </c>
      <c r="E63" s="112" t="s">
        <v>54</v>
      </c>
      <c r="F63" s="38"/>
      <c r="G63" s="84">
        <v>1</v>
      </c>
      <c r="H63" s="101"/>
      <c r="I63" s="121"/>
      <c r="J63" s="68" t="str">
        <f t="shared" si="2"/>
        <v/>
      </c>
      <c r="K63" s="23" t="str">
        <f t="shared" si="3"/>
        <v/>
      </c>
      <c r="M63" s="62">
        <v>3.81</v>
      </c>
      <c r="N63" s="63">
        <v>93</v>
      </c>
    </row>
    <row r="64" spans="2:14" ht="16.5" customHeight="1" thickBot="1">
      <c r="B64" s="150"/>
      <c r="C64" s="152" t="s">
        <v>1</v>
      </c>
      <c r="D64" s="141">
        <v>4</v>
      </c>
      <c r="E64" s="112" t="s">
        <v>55</v>
      </c>
      <c r="F64" s="38"/>
      <c r="G64" s="164">
        <v>3</v>
      </c>
      <c r="H64" s="149"/>
      <c r="I64" s="165"/>
      <c r="J64" s="137" t="str">
        <f t="shared" si="2"/>
        <v/>
      </c>
      <c r="K64" s="155" t="str">
        <f t="shared" si="3"/>
        <v/>
      </c>
      <c r="M64" s="114">
        <v>3.91</v>
      </c>
      <c r="N64" s="63">
        <v>94</v>
      </c>
    </row>
    <row r="65" spans="1:17" ht="16.5" customHeight="1" thickBot="1">
      <c r="B65" s="150"/>
      <c r="C65" s="152"/>
      <c r="D65" s="141"/>
      <c r="E65" s="112" t="s">
        <v>56</v>
      </c>
      <c r="F65" s="38"/>
      <c r="G65" s="164"/>
      <c r="H65" s="149"/>
      <c r="I65" s="166"/>
      <c r="J65" s="137"/>
      <c r="K65" s="156"/>
      <c r="M65" s="107">
        <v>4.01</v>
      </c>
      <c r="N65" s="65">
        <v>95</v>
      </c>
    </row>
    <row r="66" spans="1:17" ht="16.5" customHeight="1" thickBot="1">
      <c r="B66" s="150"/>
      <c r="C66" s="152"/>
      <c r="D66" s="141"/>
      <c r="E66" s="112" t="s">
        <v>57</v>
      </c>
      <c r="F66" s="38"/>
      <c r="G66" s="164"/>
      <c r="H66" s="149"/>
      <c r="I66" s="167"/>
      <c r="J66" s="137"/>
      <c r="K66" s="157"/>
      <c r="M66" s="62">
        <v>4.1100000000000003</v>
      </c>
      <c r="N66" s="63">
        <v>96</v>
      </c>
    </row>
    <row r="67" spans="1:17" ht="16.5" customHeight="1" thickBot="1">
      <c r="B67" s="150" t="s">
        <v>24</v>
      </c>
      <c r="C67" s="152" t="s">
        <v>0</v>
      </c>
      <c r="D67" s="27">
        <v>2</v>
      </c>
      <c r="E67" s="112" t="s">
        <v>58</v>
      </c>
      <c r="F67" s="38"/>
      <c r="G67" s="84">
        <v>1</v>
      </c>
      <c r="H67" s="101"/>
      <c r="I67" s="121"/>
      <c r="J67" s="68" t="str">
        <f>IFERROR(VLOOKUP(I67,$M$16:$N$25,2,0),"")</f>
        <v/>
      </c>
      <c r="K67" s="23" t="str">
        <f t="shared" si="3"/>
        <v/>
      </c>
      <c r="M67" s="62">
        <v>4.21</v>
      </c>
      <c r="N67" s="64">
        <v>97</v>
      </c>
    </row>
    <row r="68" spans="1:17" ht="17.25" thickBot="1">
      <c r="B68" s="150"/>
      <c r="C68" s="152"/>
      <c r="D68" s="27">
        <v>2</v>
      </c>
      <c r="E68" s="112" t="s">
        <v>59</v>
      </c>
      <c r="F68" s="38"/>
      <c r="G68" s="84">
        <v>1</v>
      </c>
      <c r="H68" s="101"/>
      <c r="I68" s="121"/>
      <c r="J68" s="68" t="str">
        <f>IFERROR(VLOOKUP(I68,$M$16:$N$25,2,0),"")</f>
        <v/>
      </c>
      <c r="K68" s="23" t="str">
        <f t="shared" si="3"/>
        <v/>
      </c>
      <c r="M68" s="114">
        <v>4.3099999999999996</v>
      </c>
      <c r="N68" s="63">
        <v>98</v>
      </c>
    </row>
    <row r="69" spans="1:17" ht="17.25" thickBot="1">
      <c r="B69" s="49" t="s">
        <v>21</v>
      </c>
      <c r="C69" s="31" t="s">
        <v>0</v>
      </c>
      <c r="D69" s="28">
        <v>4</v>
      </c>
      <c r="E69" s="113" t="s">
        <v>60</v>
      </c>
      <c r="F69" s="39"/>
      <c r="G69" s="85">
        <v>2</v>
      </c>
      <c r="H69" s="103"/>
      <c r="I69" s="104"/>
      <c r="J69" s="96" t="str">
        <f>IFERROR(VLOOKUP(I69,$M$16:$N$25,2,0),"")</f>
        <v/>
      </c>
      <c r="K69" s="32" t="str">
        <f t="shared" si="3"/>
        <v/>
      </c>
      <c r="M69" s="62">
        <v>4.41</v>
      </c>
      <c r="N69" s="63">
        <v>99</v>
      </c>
    </row>
    <row r="70" spans="1:17" s="16" customFormat="1" ht="18" thickBot="1">
      <c r="A70" s="15"/>
      <c r="B70" s="146" t="s">
        <v>73</v>
      </c>
      <c r="C70" s="147"/>
      <c r="D70" s="147"/>
      <c r="E70" s="147"/>
      <c r="F70" s="148"/>
      <c r="G70" s="17">
        <f>SUM(G36:G69)</f>
        <v>64</v>
      </c>
      <c r="H70" s="105">
        <f>SUM(H36:H69)</f>
        <v>0</v>
      </c>
      <c r="I70" s="106"/>
      <c r="J70" s="47"/>
      <c r="K70" s="18">
        <f>SUM(K36:K69)</f>
        <v>0</v>
      </c>
      <c r="L70" s="15"/>
      <c r="M70" s="62">
        <v>4.5</v>
      </c>
      <c r="N70" s="69">
        <v>100</v>
      </c>
      <c r="O70" s="15"/>
      <c r="Q70" s="19"/>
    </row>
    <row r="71" spans="1:17" s="2" customFormat="1">
      <c r="B71" s="3"/>
      <c r="C71" s="3"/>
      <c r="D71" s="3"/>
      <c r="E71" s="3"/>
      <c r="I71" s="3"/>
      <c r="Q71" s="3"/>
    </row>
    <row r="72" spans="1:17" hidden="1"/>
    <row r="73" spans="1:17" hidden="1"/>
    <row r="74" spans="1:17" hidden="1"/>
    <row r="75" spans="1:17" hidden="1"/>
  </sheetData>
  <sheetProtection password="EE8B" sheet="1" objects="1" scenarios="1" selectLockedCells="1"/>
  <sortState ref="M23:N63">
    <sortCondition ref="M23:M63"/>
  </sortState>
  <mergeCells count="43">
    <mergeCell ref="M2:N7"/>
    <mergeCell ref="M28:M29"/>
    <mergeCell ref="N28:N29"/>
    <mergeCell ref="M15:N15"/>
    <mergeCell ref="B2:B3"/>
    <mergeCell ref="C2:F2"/>
    <mergeCell ref="G2:J2"/>
    <mergeCell ref="M8:N10"/>
    <mergeCell ref="M11:N12"/>
    <mergeCell ref="B7:B12"/>
    <mergeCell ref="K64:K66"/>
    <mergeCell ref="K21:K25"/>
    <mergeCell ref="J21:J25"/>
    <mergeCell ref="B15:C15"/>
    <mergeCell ref="B16:B31"/>
    <mergeCell ref="C16:C20"/>
    <mergeCell ref="C21:C25"/>
    <mergeCell ref="C26:C28"/>
    <mergeCell ref="D21:D25"/>
    <mergeCell ref="G64:G66"/>
    <mergeCell ref="I64:I66"/>
    <mergeCell ref="B32:F32"/>
    <mergeCell ref="G21:G25"/>
    <mergeCell ref="I21:I25"/>
    <mergeCell ref="C29:C31"/>
    <mergeCell ref="E28:F28"/>
    <mergeCell ref="B35:C35"/>
    <mergeCell ref="B70:F70"/>
    <mergeCell ref="H64:H66"/>
    <mergeCell ref="B58:B66"/>
    <mergeCell ref="B67:B68"/>
    <mergeCell ref="C36:C57"/>
    <mergeCell ref="C58:C63"/>
    <mergeCell ref="C67:C68"/>
    <mergeCell ref="C64:C66"/>
    <mergeCell ref="B36:B57"/>
    <mergeCell ref="E35:G35"/>
    <mergeCell ref="J64:J66"/>
    <mergeCell ref="E15:G15"/>
    <mergeCell ref="H21:H25"/>
    <mergeCell ref="D64:D66"/>
    <mergeCell ref="F4:F5"/>
    <mergeCell ref="J4:J5"/>
  </mergeCells>
  <phoneticPr fontId="1" type="noConversion"/>
  <dataValidations count="2">
    <dataValidation type="list" allowBlank="1" showInputMessage="1" showErrorMessage="1" sqref="I67:I69 I36:I64 I16:I30">
      <formula1>"A+, A0, B+, B0, C+, C0, D+, D0, F, P"</formula1>
    </dataValidation>
    <dataValidation type="list" allowBlank="1" showInputMessage="1" showErrorMessage="1" sqref="I31">
      <formula1>"P,F"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2017-01-09T04:54:10Z</dcterms:created>
  <dcterms:modified xsi:type="dcterms:W3CDTF">2017-12-22T08:41:32Z</dcterms:modified>
</cp:coreProperties>
</file>